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C:\Users\Alcaldia\Desktop\"/>
    </mc:Choice>
  </mc:AlternateContent>
  <xr:revisionPtr revIDLastSave="0" documentId="8_{56260868-5152-4EE7-8A5F-068B1956DE20}" xr6:coauthVersionLast="45" xr6:coauthVersionMax="45" xr10:uidLastSave="{00000000-0000-0000-0000-000000000000}"/>
  <bookViews>
    <workbookView xWindow="-120" yWindow="-120" windowWidth="24240" windowHeight="13140" xr2:uid="{00000000-000D-0000-FFFF-FFFF00000000}"/>
  </bookViews>
  <sheets>
    <sheet name="Formato2020 " sheetId="5" r:id="rId1"/>
    <sheet name="Instructivo" sheetId="7" r:id="rId2"/>
    <sheet name="Tipo" sheetId="3" state="hidden" r:id="rId3"/>
    <sheet name="Eje_Pilar_Prop" sheetId="4" r:id="rId4"/>
  </sheets>
  <definedNames>
    <definedName name="_xlnm._FilterDatabase" localSheetId="0" hidden="1">'Formato2020 '!$A$13:$AL$687</definedName>
    <definedName name="afectacion">Tipo!$D$2:$D$4</definedName>
    <definedName name="cd">Tipo!$C$18:$C$27</definedName>
    <definedName name="modal">Tipo!$C$2:$C$8</definedName>
    <definedName name="na">Tipo!$C$31</definedName>
    <definedName name="pdd">Tipo!$C$36:$C$37</definedName>
    <definedName name="programabta">Eje_Pilar_Prop!$C$3:$C$47</definedName>
    <definedName name="programanue">Eje_Pilar_Prop!$C$48:$C$104</definedName>
    <definedName name="re">Tipo!$C$30</definedName>
    <definedName name="sa">Tipo!$C$12:$C$15</definedName>
    <definedName name="SECOP">Tipo!$C$33:$C$34</definedName>
    <definedName name="Sector">Tipo!$B$23:$B$37</definedName>
    <definedName name="tipo">Tipo!$B$2:$B$21</definedName>
    <definedName name="vacio">Tipo!$C$32</definedName>
  </definedNames>
  <calcPr calcId="191029"/>
</workbook>
</file>

<file path=xl/calcChain.xml><?xml version="1.0" encoding="utf-8"?>
<calcChain xmlns="http://schemas.openxmlformats.org/spreadsheetml/2006/main">
  <c r="W687" i="5" l="1"/>
  <c r="M538" i="5" l="1"/>
  <c r="L538" i="5"/>
  <c r="M537" i="5"/>
  <c r="L537" i="5"/>
  <c r="M505" i="5"/>
  <c r="L505" i="5"/>
  <c r="M504" i="5"/>
  <c r="L504" i="5"/>
  <c r="M503" i="5"/>
  <c r="L503" i="5"/>
  <c r="M502" i="5"/>
  <c r="L502" i="5"/>
  <c r="M501" i="5"/>
  <c r="L501" i="5"/>
  <c r="M500" i="5"/>
  <c r="L500" i="5"/>
  <c r="M499" i="5"/>
  <c r="L499" i="5"/>
  <c r="M498" i="5"/>
  <c r="L498" i="5"/>
  <c r="M497" i="5"/>
  <c r="L497" i="5"/>
  <c r="M496" i="5"/>
  <c r="L496" i="5"/>
  <c r="M495" i="5"/>
  <c r="L495" i="5"/>
  <c r="V665" i="5" l="1"/>
  <c r="AL665" i="5" s="1"/>
  <c r="V664" i="5"/>
  <c r="AL664" i="5" s="1"/>
  <c r="V506" i="5"/>
  <c r="V636" i="5"/>
  <c r="V674" i="5"/>
  <c r="AL674" i="5" s="1"/>
  <c r="V668" i="5"/>
  <c r="AL668" i="5" s="1"/>
  <c r="V632" i="5"/>
  <c r="V685" i="5"/>
  <c r="AL685" i="5" s="1"/>
  <c r="V614" i="5"/>
  <c r="V684" i="5"/>
  <c r="AL684" i="5" s="1"/>
  <c r="V683" i="5"/>
  <c r="AL683" i="5" s="1"/>
  <c r="V681" i="5"/>
  <c r="AL681" i="5" s="1"/>
  <c r="V679" i="5"/>
  <c r="AL679" i="5" s="1"/>
  <c r="V540" i="5"/>
  <c r="AL540" i="5" s="1"/>
  <c r="V488" i="5"/>
  <c r="V489" i="5"/>
  <c r="V490" i="5"/>
  <c r="V491" i="5"/>
  <c r="V492" i="5"/>
  <c r="V493" i="5"/>
  <c r="V494" i="5"/>
  <c r="V495" i="5"/>
  <c r="V496" i="5"/>
  <c r="V497" i="5"/>
  <c r="V498" i="5"/>
  <c r="V499" i="5"/>
  <c r="V478" i="5"/>
  <c r="V479" i="5"/>
  <c r="V480" i="5"/>
  <c r="V481" i="5"/>
  <c r="V482" i="5"/>
  <c r="V483" i="5"/>
  <c r="V484" i="5"/>
  <c r="V485" i="5"/>
  <c r="V486" i="5"/>
  <c r="V487" i="5"/>
  <c r="V622" i="5"/>
  <c r="AL622" i="5" s="1"/>
  <c r="V544" i="5" l="1"/>
  <c r="AL544" i="5" s="1"/>
  <c r="V545" i="5"/>
  <c r="AL545" i="5" s="1"/>
  <c r="V546" i="5"/>
  <c r="AL546" i="5" s="1"/>
  <c r="V547" i="5"/>
  <c r="AL547" i="5" s="1"/>
  <c r="V541" i="5"/>
  <c r="AL541" i="5" s="1"/>
  <c r="V542" i="5"/>
  <c r="AL542" i="5" s="1"/>
  <c r="V543" i="5"/>
  <c r="AL543" i="5" s="1"/>
  <c r="V536" i="5"/>
  <c r="AL536" i="5" s="1"/>
  <c r="V537" i="5"/>
  <c r="AL537" i="5" s="1"/>
  <c r="V538" i="5"/>
  <c r="AL538" i="5" s="1"/>
  <c r="V539" i="5"/>
  <c r="V532" i="5"/>
  <c r="AL532" i="5" s="1"/>
  <c r="V533" i="5"/>
  <c r="AL533" i="5" s="1"/>
  <c r="V534" i="5"/>
  <c r="AL534" i="5" s="1"/>
  <c r="V535" i="5"/>
  <c r="AL535" i="5" s="1"/>
  <c r="V530" i="5"/>
  <c r="AL530" i="5" s="1"/>
  <c r="V531" i="5"/>
  <c r="AL531" i="5" s="1"/>
  <c r="V527" i="5"/>
  <c r="V528" i="5"/>
  <c r="V529" i="5"/>
  <c r="V522" i="5"/>
  <c r="V523" i="5"/>
  <c r="V524" i="5"/>
  <c r="V525" i="5"/>
  <c r="V526" i="5"/>
  <c r="V511" i="5" l="1"/>
  <c r="AL511" i="5" s="1"/>
  <c r="V512" i="5"/>
  <c r="AL512" i="5" s="1"/>
  <c r="V513" i="5"/>
  <c r="AL513" i="5" s="1"/>
  <c r="V514" i="5"/>
  <c r="AL514" i="5" s="1"/>
  <c r="V515" i="5"/>
  <c r="AL515" i="5" s="1"/>
  <c r="V516" i="5"/>
  <c r="AL516" i="5" s="1"/>
  <c r="V517" i="5"/>
  <c r="AL517" i="5" s="1"/>
  <c r="V518" i="5"/>
  <c r="AL518" i="5" s="1"/>
  <c r="V519" i="5"/>
  <c r="AL519" i="5" s="1"/>
  <c r="V520" i="5"/>
  <c r="AL520" i="5" s="1"/>
  <c r="V521" i="5"/>
  <c r="AL521" i="5" s="1"/>
  <c r="AL522" i="5"/>
  <c r="AL523" i="5"/>
  <c r="AL524" i="5"/>
  <c r="AL525" i="5"/>
  <c r="AL526" i="5"/>
  <c r="AL527" i="5"/>
  <c r="AL528" i="5"/>
  <c r="AL529" i="5"/>
  <c r="V507" i="5"/>
  <c r="AL507" i="5" s="1"/>
  <c r="V508" i="5"/>
  <c r="AL508" i="5" s="1"/>
  <c r="V509" i="5"/>
  <c r="AL509" i="5" s="1"/>
  <c r="V510" i="5"/>
  <c r="AL510" i="5" s="1"/>
  <c r="V504" i="5"/>
  <c r="AL504" i="5" s="1"/>
  <c r="V505" i="5"/>
  <c r="AL505" i="5" s="1"/>
  <c r="V503" i="5"/>
  <c r="AL503" i="5" s="1"/>
  <c r="AL498" i="5"/>
  <c r="AL499" i="5"/>
  <c r="V500" i="5"/>
  <c r="AL500" i="5" s="1"/>
  <c r="V501" i="5"/>
  <c r="AL501" i="5" s="1"/>
  <c r="V502" i="5"/>
  <c r="AL502" i="5" s="1"/>
  <c r="AL495" i="5"/>
  <c r="AL496" i="5"/>
  <c r="AL497" i="5"/>
  <c r="V469" i="5"/>
  <c r="V470" i="5"/>
  <c r="V471" i="5"/>
  <c r="V472" i="5"/>
  <c r="V473" i="5"/>
  <c r="V474" i="5"/>
  <c r="V475" i="5"/>
  <c r="V476" i="5"/>
  <c r="V477" i="5"/>
  <c r="V463" i="5"/>
  <c r="V464" i="5"/>
  <c r="V465" i="5"/>
  <c r="V466" i="5"/>
  <c r="V467" i="5"/>
  <c r="V468" i="5"/>
  <c r="V459" i="5"/>
  <c r="AL459" i="5" s="1"/>
  <c r="V460" i="5"/>
  <c r="AL460" i="5" s="1"/>
  <c r="V461" i="5"/>
  <c r="AL461" i="5" s="1"/>
  <c r="V462" i="5"/>
  <c r="AL462" i="5" s="1"/>
  <c r="AL488" i="5"/>
  <c r="V447" i="5"/>
  <c r="AL447" i="5" s="1"/>
  <c r="V448" i="5"/>
  <c r="AL448" i="5" s="1"/>
  <c r="V449" i="5"/>
  <c r="AL449" i="5" s="1"/>
  <c r="V450" i="5"/>
  <c r="AL450" i="5" s="1"/>
  <c r="V451" i="5"/>
  <c r="AL451" i="5" s="1"/>
  <c r="V452" i="5"/>
  <c r="AL452" i="5" s="1"/>
  <c r="V453" i="5"/>
  <c r="AL453" i="5" s="1"/>
  <c r="V454" i="5"/>
  <c r="AL454" i="5" s="1"/>
  <c r="V455" i="5"/>
  <c r="AL455" i="5" s="1"/>
  <c r="V456" i="5"/>
  <c r="AL456" i="5" s="1"/>
  <c r="V457" i="5"/>
  <c r="AL457" i="5" s="1"/>
  <c r="V458" i="5"/>
  <c r="AL458" i="5" s="1"/>
  <c r="AL490" i="5"/>
  <c r="AL491" i="5"/>
  <c r="AL492" i="5"/>
  <c r="V613" i="5"/>
  <c r="AL613" i="5" s="1"/>
  <c r="V657" i="5" l="1"/>
  <c r="AL657" i="5" s="1"/>
  <c r="V658" i="5"/>
  <c r="AL658" i="5" s="1"/>
  <c r="V659" i="5"/>
  <c r="AL659" i="5" s="1"/>
  <c r="V660" i="5"/>
  <c r="AL660" i="5" s="1"/>
  <c r="V661" i="5"/>
  <c r="AL661" i="5" s="1"/>
  <c r="V662" i="5"/>
  <c r="AL662" i="5" s="1"/>
  <c r="V663" i="5"/>
  <c r="AL663" i="5" s="1"/>
  <c r="V666" i="5"/>
  <c r="AL666" i="5" s="1"/>
  <c r="V667" i="5"/>
  <c r="AL667" i="5" s="1"/>
  <c r="V669" i="5"/>
  <c r="AL669" i="5" s="1"/>
  <c r="V670" i="5"/>
  <c r="AL670" i="5" s="1"/>
  <c r="V671" i="5"/>
  <c r="AL671" i="5" s="1"/>
  <c r="V672" i="5"/>
  <c r="AL672" i="5" s="1"/>
  <c r="V673" i="5"/>
  <c r="AL673" i="5" s="1"/>
  <c r="V675" i="5"/>
  <c r="AL675" i="5" s="1"/>
  <c r="V676" i="5"/>
  <c r="AL676" i="5" s="1"/>
  <c r="V677" i="5"/>
  <c r="AL677" i="5" s="1"/>
  <c r="V678" i="5"/>
  <c r="AL678" i="5" s="1"/>
  <c r="V680" i="5"/>
  <c r="AL680" i="5" s="1"/>
  <c r="V682" i="5"/>
  <c r="AL682" i="5" s="1"/>
  <c r="V686" i="5"/>
  <c r="AL686" i="5" s="1"/>
  <c r="V656" i="5"/>
  <c r="AL656" i="5" s="1"/>
  <c r="V626" i="5"/>
  <c r="AL626" i="5" s="1"/>
  <c r="V621" i="5"/>
  <c r="AL621" i="5" s="1"/>
  <c r="V623" i="5"/>
  <c r="AL623" i="5" s="1"/>
  <c r="V627" i="5"/>
  <c r="AL627" i="5" s="1"/>
  <c r="V634" i="5"/>
  <c r="AL634" i="5" s="1"/>
  <c r="V635" i="5"/>
  <c r="AL635" i="5" s="1"/>
  <c r="V633" i="5"/>
  <c r="AL633" i="5" s="1"/>
  <c r="V637" i="5"/>
  <c r="AL637" i="5" s="1"/>
  <c r="V638" i="5"/>
  <c r="AL638" i="5" s="1"/>
  <c r="V639" i="5"/>
  <c r="AL639" i="5" s="1"/>
  <c r="V640" i="5"/>
  <c r="AL640" i="5" s="1"/>
  <c r="V641" i="5"/>
  <c r="AL641" i="5" s="1"/>
  <c r="V642" i="5"/>
  <c r="AL642" i="5" s="1"/>
  <c r="V643" i="5"/>
  <c r="AL643" i="5" s="1"/>
  <c r="V644" i="5"/>
  <c r="AL644" i="5" s="1"/>
  <c r="V645" i="5"/>
  <c r="AL645" i="5" s="1"/>
  <c r="V646" i="5"/>
  <c r="AL646" i="5" s="1"/>
  <c r="V647" i="5"/>
  <c r="AL647" i="5" s="1"/>
  <c r="V648" i="5"/>
  <c r="AL648" i="5" s="1"/>
  <c r="V649" i="5"/>
  <c r="AL649" i="5" s="1"/>
  <c r="V650" i="5"/>
  <c r="AL650" i="5" s="1"/>
  <c r="V651" i="5"/>
  <c r="AL651" i="5" s="1"/>
  <c r="V652" i="5"/>
  <c r="AL652" i="5" s="1"/>
  <c r="V653" i="5"/>
  <c r="AL653" i="5" s="1"/>
  <c r="V654" i="5"/>
  <c r="AL654" i="5" s="1"/>
  <c r="V655" i="5"/>
  <c r="AL655" i="5" s="1"/>
  <c r="M603" i="5" l="1"/>
  <c r="L603" i="5"/>
  <c r="M282" i="5" l="1"/>
  <c r="L282" i="5"/>
  <c r="M259" i="5"/>
  <c r="L259" i="5"/>
  <c r="M95" i="5"/>
  <c r="L95" i="5"/>
  <c r="M45" i="5"/>
  <c r="L45" i="5"/>
  <c r="V607" i="5"/>
  <c r="AL607" i="5" s="1"/>
  <c r="V608" i="5"/>
  <c r="AL608" i="5" s="1"/>
  <c r="V609" i="5"/>
  <c r="AL609" i="5" s="1"/>
  <c r="V610" i="5"/>
  <c r="AL610" i="5" s="1"/>
  <c r="V611" i="5"/>
  <c r="AL611" i="5" s="1"/>
  <c r="V612" i="5"/>
  <c r="AL612" i="5" s="1"/>
  <c r="V615" i="5"/>
  <c r="AL615" i="5" s="1"/>
  <c r="V616" i="5"/>
  <c r="AL616" i="5" s="1"/>
  <c r="V617" i="5"/>
  <c r="AL617" i="5" s="1"/>
  <c r="V618" i="5"/>
  <c r="AL618" i="5" s="1"/>
  <c r="V619" i="5"/>
  <c r="AL619" i="5" s="1"/>
  <c r="V620" i="5"/>
  <c r="AL620" i="5" s="1"/>
  <c r="V628" i="5"/>
  <c r="AL628" i="5" s="1"/>
  <c r="V629" i="5"/>
  <c r="AL629" i="5" s="1"/>
  <c r="V630" i="5"/>
  <c r="AL630" i="5" s="1"/>
  <c r="V631" i="5"/>
  <c r="AL631" i="5" s="1"/>
  <c r="V624" i="5"/>
  <c r="AL624" i="5" s="1"/>
  <c r="V625" i="5"/>
  <c r="AL625" i="5" s="1"/>
  <c r="V606" i="5" l="1"/>
  <c r="AL606" i="5" s="1"/>
  <c r="V605" i="5"/>
  <c r="AL605" i="5" s="1"/>
  <c r="V603" i="5" l="1"/>
  <c r="AL603" i="5" s="1"/>
  <c r="L583" i="5"/>
  <c r="M583" i="5"/>
  <c r="V583" i="5"/>
  <c r="AL583" i="5" s="1"/>
  <c r="AN583" i="5"/>
  <c r="AO583" i="5"/>
  <c r="AP583" i="5"/>
  <c r="AQ583" i="5"/>
  <c r="AR583" i="5"/>
  <c r="AS583" i="5"/>
  <c r="AT583" i="5"/>
  <c r="AU583" i="5"/>
  <c r="AV583" i="5"/>
  <c r="V95" i="5"/>
  <c r="AL95" i="5" s="1"/>
  <c r="L560" i="5"/>
  <c r="M560" i="5"/>
  <c r="V560" i="5"/>
  <c r="AL560" i="5" s="1"/>
  <c r="AN560" i="5"/>
  <c r="AO560" i="5"/>
  <c r="AP560" i="5"/>
  <c r="AQ560" i="5"/>
  <c r="AR560" i="5"/>
  <c r="AS560" i="5"/>
  <c r="AT560" i="5"/>
  <c r="AU560" i="5"/>
  <c r="AV560" i="5"/>
  <c r="V259" i="5"/>
  <c r="AL259" i="5" s="1"/>
  <c r="V282" i="5" l="1"/>
  <c r="AL282" i="5" s="1"/>
  <c r="V45" i="5"/>
  <c r="AL45" i="5" s="1"/>
  <c r="M605" i="5" l="1"/>
  <c r="L605" i="5"/>
  <c r="V442" i="5" l="1"/>
  <c r="AL442" i="5" s="1"/>
  <c r="M442" i="5"/>
  <c r="L442" i="5"/>
  <c r="V186" i="5"/>
  <c r="M186" i="5"/>
  <c r="L186" i="5"/>
  <c r="L284" i="5"/>
  <c r="M284" i="5"/>
  <c r="V284" i="5"/>
  <c r="AL284" i="5" s="1"/>
  <c r="AN84" i="5"/>
  <c r="AO84" i="5"/>
  <c r="AP84" i="5"/>
  <c r="AQ84" i="5"/>
  <c r="AR84" i="5"/>
  <c r="AS84" i="5"/>
  <c r="AT84" i="5"/>
  <c r="AU84" i="5"/>
  <c r="AV84" i="5"/>
  <c r="L173" i="5"/>
  <c r="M173" i="5"/>
  <c r="V173" i="5"/>
  <c r="AL173" i="5" s="1"/>
  <c r="AN59" i="5"/>
  <c r="AO59" i="5"/>
  <c r="AP59" i="5"/>
  <c r="AQ59" i="5"/>
  <c r="AR59" i="5"/>
  <c r="AS59" i="5"/>
  <c r="AT59" i="5"/>
  <c r="AU59" i="5"/>
  <c r="AV59" i="5"/>
  <c r="L171" i="5"/>
  <c r="M171" i="5"/>
  <c r="V171" i="5"/>
  <c r="AL171" i="5" s="1"/>
  <c r="AN57" i="5"/>
  <c r="AO57" i="5"/>
  <c r="AP57" i="5"/>
  <c r="AQ57" i="5"/>
  <c r="AR57" i="5"/>
  <c r="AS57" i="5"/>
  <c r="AT57" i="5"/>
  <c r="AU57" i="5"/>
  <c r="AV57" i="5"/>
  <c r="V415" i="5"/>
  <c r="M415" i="5"/>
  <c r="L415" i="5"/>
  <c r="V598" i="5" l="1"/>
  <c r="AL598" i="5" s="1"/>
  <c r="M598" i="5"/>
  <c r="L598" i="5"/>
  <c r="L338" i="5" l="1"/>
  <c r="M338" i="5"/>
  <c r="V338" i="5"/>
  <c r="AL338" i="5" s="1"/>
  <c r="AN340" i="5"/>
  <c r="AO340" i="5"/>
  <c r="AP340" i="5"/>
  <c r="AQ340" i="5"/>
  <c r="AR340" i="5"/>
  <c r="AS340" i="5"/>
  <c r="AT340" i="5"/>
  <c r="AU340" i="5"/>
  <c r="AV340" i="5"/>
  <c r="AV18" i="5" l="1"/>
  <c r="AV19" i="5"/>
  <c r="AV20" i="5"/>
  <c r="AU18" i="5"/>
  <c r="AU19" i="5"/>
  <c r="AU20" i="5"/>
  <c r="AT18" i="5"/>
  <c r="AT19" i="5"/>
  <c r="AT20" i="5"/>
  <c r="AS18" i="5"/>
  <c r="AS19" i="5"/>
  <c r="AS20" i="5"/>
  <c r="AR18" i="5"/>
  <c r="AR19" i="5"/>
  <c r="AR20" i="5"/>
  <c r="AQ18" i="5"/>
  <c r="AQ19" i="5"/>
  <c r="AQ20" i="5"/>
  <c r="AP18" i="5"/>
  <c r="AP19" i="5"/>
  <c r="AP20" i="5"/>
  <c r="AO18" i="5"/>
  <c r="AO19" i="5"/>
  <c r="AO20" i="5"/>
  <c r="AN18" i="5"/>
  <c r="AN19" i="5"/>
  <c r="AN20" i="5"/>
  <c r="M20" i="5"/>
  <c r="M21" i="5"/>
  <c r="M22" i="5"/>
  <c r="L20" i="5"/>
  <c r="L21" i="5"/>
  <c r="L22" i="5"/>
  <c r="AV16" i="5"/>
  <c r="AV17" i="5"/>
  <c r="AU16" i="5"/>
  <c r="AU17" i="5"/>
  <c r="AT16" i="5"/>
  <c r="AT17" i="5"/>
  <c r="AS16" i="5"/>
  <c r="AS17" i="5"/>
  <c r="AR16" i="5"/>
  <c r="AR17" i="5"/>
  <c r="AQ16" i="5"/>
  <c r="AQ17" i="5"/>
  <c r="AP16" i="5"/>
  <c r="AP17" i="5"/>
  <c r="AO16" i="5"/>
  <c r="AO17" i="5"/>
  <c r="AN16" i="5"/>
  <c r="AN17" i="5"/>
  <c r="M18" i="5"/>
  <c r="M19" i="5"/>
  <c r="L18" i="5"/>
  <c r="L19" i="5"/>
  <c r="AV15" i="5"/>
  <c r="AU15" i="5"/>
  <c r="AT15" i="5"/>
  <c r="AS15" i="5"/>
  <c r="AR15" i="5"/>
  <c r="AQ15" i="5"/>
  <c r="AP15" i="5"/>
  <c r="AO15" i="5"/>
  <c r="AN15" i="5"/>
  <c r="M16" i="5"/>
  <c r="M17" i="5"/>
  <c r="L16" i="5"/>
  <c r="L17" i="5"/>
  <c r="AU24" i="5"/>
  <c r="AV687" i="5"/>
  <c r="AV605" i="5"/>
  <c r="AV604" i="5"/>
  <c r="AV602" i="5"/>
  <c r="AV601" i="5"/>
  <c r="AV600" i="5"/>
  <c r="AV599" i="5"/>
  <c r="AV598" i="5"/>
  <c r="AV597" i="5"/>
  <c r="AV595" i="5"/>
  <c r="AV593" i="5"/>
  <c r="AV592" i="5"/>
  <c r="AV591" i="5"/>
  <c r="AV590" i="5"/>
  <c r="AV589" i="5"/>
  <c r="AV588" i="5"/>
  <c r="AV586" i="5"/>
  <c r="AV585" i="5"/>
  <c r="AV584" i="5"/>
  <c r="AV582" i="5"/>
  <c r="AV581" i="5"/>
  <c r="AV580" i="5"/>
  <c r="AV579" i="5"/>
  <c r="AV578" i="5"/>
  <c r="AV577" i="5"/>
  <c r="AV576" i="5"/>
  <c r="AV575" i="5"/>
  <c r="AV574" i="5"/>
  <c r="AV573" i="5"/>
  <c r="AV572" i="5"/>
  <c r="AV571" i="5"/>
  <c r="AV570" i="5"/>
  <c r="AV569" i="5"/>
  <c r="AV568" i="5"/>
  <c r="AV567" i="5"/>
  <c r="AV566" i="5"/>
  <c r="AV565" i="5"/>
  <c r="AV564" i="5"/>
  <c r="AV563" i="5"/>
  <c r="AV562" i="5"/>
  <c r="AV561" i="5"/>
  <c r="AV559" i="5"/>
  <c r="AV558" i="5"/>
  <c r="AV557" i="5"/>
  <c r="AV556" i="5"/>
  <c r="AV555" i="5"/>
  <c r="AV554" i="5"/>
  <c r="AV553" i="5"/>
  <c r="AV552" i="5"/>
  <c r="AV551" i="5"/>
  <c r="AV550" i="5"/>
  <c r="AV549" i="5"/>
  <c r="AV548" i="5"/>
  <c r="AV547" i="5"/>
  <c r="AV539" i="5"/>
  <c r="AV536" i="5"/>
  <c r="AV494" i="5"/>
  <c r="AV489" i="5"/>
  <c r="AV487" i="5"/>
  <c r="AV446" i="5"/>
  <c r="AV445" i="5"/>
  <c r="AV444" i="5"/>
  <c r="AV443" i="5"/>
  <c r="AV442" i="5"/>
  <c r="AV441" i="5"/>
  <c r="AV440" i="5"/>
  <c r="AV439" i="5"/>
  <c r="AV438" i="5"/>
  <c r="AV437" i="5"/>
  <c r="AV436" i="5"/>
  <c r="AV435" i="5"/>
  <c r="AV434" i="5"/>
  <c r="AV433" i="5"/>
  <c r="AV432" i="5"/>
  <c r="AV431" i="5"/>
  <c r="AV430" i="5"/>
  <c r="AV429" i="5"/>
  <c r="AV428" i="5"/>
  <c r="AV427" i="5"/>
  <c r="AV426" i="5"/>
  <c r="AV425" i="5"/>
  <c r="AV424" i="5"/>
  <c r="AV423" i="5"/>
  <c r="AV422" i="5"/>
  <c r="AV421" i="5"/>
  <c r="AV420" i="5"/>
  <c r="AV419" i="5"/>
  <c r="AV418" i="5"/>
  <c r="AV417" i="5"/>
  <c r="AV416" i="5"/>
  <c r="AV414" i="5"/>
  <c r="AV413" i="5"/>
  <c r="AV412" i="5"/>
  <c r="AV411" i="5"/>
  <c r="AV410" i="5"/>
  <c r="AV409" i="5"/>
  <c r="AV408" i="5"/>
  <c r="AV407" i="5"/>
  <c r="AV406" i="5"/>
  <c r="AV405" i="5"/>
  <c r="AV404" i="5"/>
  <c r="AV403" i="5"/>
  <c r="AV402" i="5"/>
  <c r="AV401" i="5"/>
  <c r="AV400" i="5"/>
  <c r="AV399" i="5"/>
  <c r="AV398" i="5"/>
  <c r="AV397" i="5"/>
  <c r="AV396" i="5"/>
  <c r="AV395" i="5"/>
  <c r="AV394" i="5"/>
  <c r="AV393" i="5"/>
  <c r="AV392" i="5"/>
  <c r="AV391" i="5"/>
  <c r="AV390" i="5"/>
  <c r="AV389" i="5"/>
  <c r="AV388" i="5"/>
  <c r="AV387" i="5"/>
  <c r="AV386" i="5"/>
  <c r="AV385" i="5"/>
  <c r="AV384" i="5"/>
  <c r="AV383" i="5"/>
  <c r="AV382" i="5"/>
  <c r="AV381" i="5"/>
  <c r="AV380" i="5"/>
  <c r="AV379" i="5"/>
  <c r="AV378" i="5"/>
  <c r="AV377" i="5"/>
  <c r="AV376" i="5"/>
  <c r="AV375" i="5"/>
  <c r="AV374" i="5"/>
  <c r="AV373" i="5"/>
  <c r="AV372" i="5"/>
  <c r="AV371" i="5"/>
  <c r="AV370" i="5"/>
  <c r="AV369" i="5"/>
  <c r="AV368" i="5"/>
  <c r="AV367" i="5"/>
  <c r="AV366" i="5"/>
  <c r="AV365" i="5"/>
  <c r="AV364" i="5"/>
  <c r="AV363" i="5"/>
  <c r="AV362" i="5"/>
  <c r="AV361" i="5"/>
  <c r="AV360" i="5"/>
  <c r="AV359" i="5"/>
  <c r="AV358" i="5"/>
  <c r="AV357" i="5"/>
  <c r="AV356" i="5"/>
  <c r="AV355" i="5"/>
  <c r="AV354" i="5"/>
  <c r="AV353" i="5"/>
  <c r="AV352" i="5"/>
  <c r="AV351" i="5"/>
  <c r="AV350" i="5"/>
  <c r="AV349" i="5"/>
  <c r="AV348" i="5"/>
  <c r="AV347" i="5"/>
  <c r="AV346" i="5"/>
  <c r="AV345" i="5"/>
  <c r="AV344" i="5"/>
  <c r="AV343" i="5"/>
  <c r="AV342" i="5"/>
  <c r="AV341" i="5"/>
  <c r="AV339" i="5"/>
  <c r="AV338" i="5"/>
  <c r="AV337" i="5"/>
  <c r="AV336" i="5"/>
  <c r="AV335" i="5"/>
  <c r="AV334" i="5"/>
  <c r="AV333" i="5"/>
  <c r="AV332" i="5"/>
  <c r="AV331" i="5"/>
  <c r="AV330" i="5"/>
  <c r="AV329" i="5"/>
  <c r="AV328" i="5"/>
  <c r="AV327" i="5"/>
  <c r="AV326" i="5"/>
  <c r="AV325" i="5"/>
  <c r="AV324" i="5"/>
  <c r="AV323" i="5"/>
  <c r="AV322" i="5"/>
  <c r="AV321" i="5"/>
  <c r="AV320" i="5"/>
  <c r="AV319" i="5"/>
  <c r="AV318" i="5"/>
  <c r="AV317" i="5"/>
  <c r="AV316" i="5"/>
  <c r="AV315" i="5"/>
  <c r="AV314" i="5"/>
  <c r="AV313" i="5"/>
  <c r="AV312" i="5"/>
  <c r="AV311" i="5"/>
  <c r="AV310" i="5"/>
  <c r="AV309" i="5"/>
  <c r="AV308" i="5"/>
  <c r="AV307" i="5"/>
  <c r="AV306" i="5"/>
  <c r="AV305" i="5"/>
  <c r="AV304" i="5"/>
  <c r="AV303" i="5"/>
  <c r="AV302" i="5"/>
  <c r="AV301" i="5"/>
  <c r="AV300" i="5"/>
  <c r="AV299" i="5"/>
  <c r="AV298" i="5"/>
  <c r="AV297" i="5"/>
  <c r="AV296" i="5"/>
  <c r="AV295" i="5"/>
  <c r="AV294" i="5"/>
  <c r="AV293" i="5"/>
  <c r="AV292" i="5"/>
  <c r="AV291" i="5"/>
  <c r="AV290" i="5"/>
  <c r="AV289" i="5"/>
  <c r="AV288" i="5"/>
  <c r="AV287" i="5"/>
  <c r="AV286" i="5"/>
  <c r="AV285" i="5"/>
  <c r="AV284" i="5"/>
  <c r="AV283" i="5"/>
  <c r="AV281" i="5"/>
  <c r="AV280" i="5"/>
  <c r="AV279" i="5"/>
  <c r="AV278" i="5"/>
  <c r="AV277" i="5"/>
  <c r="AV276" i="5"/>
  <c r="AV275" i="5"/>
  <c r="AV274" i="5"/>
  <c r="AV273" i="5"/>
  <c r="AV272" i="5"/>
  <c r="AV271" i="5"/>
  <c r="AV270" i="5"/>
  <c r="AV269" i="5"/>
  <c r="AV268" i="5"/>
  <c r="AV267" i="5"/>
  <c r="AV266" i="5"/>
  <c r="AV265" i="5"/>
  <c r="AV264" i="5"/>
  <c r="AV263" i="5"/>
  <c r="AV262" i="5"/>
  <c r="AV261" i="5"/>
  <c r="AV260" i="5"/>
  <c r="AV258" i="5"/>
  <c r="AV257" i="5"/>
  <c r="AV256" i="5"/>
  <c r="AV255" i="5"/>
  <c r="AV254" i="5"/>
  <c r="AV253" i="5"/>
  <c r="AV252" i="5"/>
  <c r="AV251" i="5"/>
  <c r="AV250" i="5"/>
  <c r="AV249" i="5"/>
  <c r="AV248" i="5"/>
  <c r="AV247" i="5"/>
  <c r="AV246" i="5"/>
  <c r="AV245" i="5"/>
  <c r="AV244" i="5"/>
  <c r="AV243" i="5"/>
  <c r="AV242" i="5"/>
  <c r="AV241" i="5"/>
  <c r="AV240" i="5"/>
  <c r="AV239" i="5"/>
  <c r="AV238" i="5"/>
  <c r="AV237" i="5"/>
  <c r="AV236" i="5"/>
  <c r="AV235" i="5"/>
  <c r="AV234" i="5"/>
  <c r="AV233" i="5"/>
  <c r="AV232" i="5"/>
  <c r="AV231" i="5"/>
  <c r="AV230" i="5"/>
  <c r="AV229" i="5"/>
  <c r="AV228" i="5"/>
  <c r="AV227" i="5"/>
  <c r="AV226" i="5"/>
  <c r="AV225" i="5"/>
  <c r="AV224" i="5"/>
  <c r="AV223" i="5"/>
  <c r="AV222" i="5"/>
  <c r="AV221" i="5"/>
  <c r="AV220" i="5"/>
  <c r="AV219" i="5"/>
  <c r="AV218" i="5"/>
  <c r="AV217" i="5"/>
  <c r="AV216" i="5"/>
  <c r="AV215" i="5"/>
  <c r="AV214" i="5"/>
  <c r="AV213" i="5"/>
  <c r="AV212" i="5"/>
  <c r="AV211" i="5"/>
  <c r="AV210" i="5"/>
  <c r="AV209" i="5"/>
  <c r="AV208" i="5"/>
  <c r="AV207" i="5"/>
  <c r="AV206" i="5"/>
  <c r="AV205" i="5"/>
  <c r="AV204" i="5"/>
  <c r="AV203" i="5"/>
  <c r="AV202" i="5"/>
  <c r="AV201" i="5"/>
  <c r="AV200" i="5"/>
  <c r="AV199" i="5"/>
  <c r="AV198" i="5"/>
  <c r="AV197" i="5"/>
  <c r="AV196" i="5"/>
  <c r="AV195" i="5"/>
  <c r="AV194" i="5"/>
  <c r="AV193" i="5"/>
  <c r="AV192" i="5"/>
  <c r="AV191" i="5"/>
  <c r="AV190" i="5"/>
  <c r="AV189" i="5"/>
  <c r="AV188" i="5"/>
  <c r="AV187" i="5"/>
  <c r="AV186" i="5"/>
  <c r="AV185" i="5"/>
  <c r="AV184" i="5"/>
  <c r="AV183" i="5"/>
  <c r="AV182" i="5"/>
  <c r="AV181" i="5"/>
  <c r="AV180" i="5"/>
  <c r="AV179" i="5"/>
  <c r="AV178" i="5"/>
  <c r="AV177" i="5"/>
  <c r="AV176" i="5"/>
  <c r="AV175" i="5"/>
  <c r="AV174" i="5"/>
  <c r="AV173" i="5"/>
  <c r="AV172" i="5"/>
  <c r="AV171" i="5"/>
  <c r="AV170" i="5"/>
  <c r="AV169" i="5"/>
  <c r="AV168" i="5"/>
  <c r="AV167" i="5"/>
  <c r="AV166" i="5"/>
  <c r="AV165" i="5"/>
  <c r="AV164" i="5"/>
  <c r="AV163" i="5"/>
  <c r="AV162" i="5"/>
  <c r="AV161" i="5"/>
  <c r="AV160" i="5"/>
  <c r="AV159" i="5"/>
  <c r="AV158" i="5"/>
  <c r="AV157" i="5"/>
  <c r="AV156" i="5"/>
  <c r="AV155" i="5"/>
  <c r="AV154" i="5"/>
  <c r="AV153" i="5"/>
  <c r="AV152" i="5"/>
  <c r="AV151" i="5"/>
  <c r="AV150" i="5"/>
  <c r="AV149" i="5"/>
  <c r="AV148" i="5"/>
  <c r="AV147" i="5"/>
  <c r="AV146" i="5"/>
  <c r="AV145" i="5"/>
  <c r="AV144" i="5"/>
  <c r="AV143" i="5"/>
  <c r="AV142" i="5"/>
  <c r="AV141" i="5"/>
  <c r="AV140" i="5"/>
  <c r="AV139" i="5"/>
  <c r="AV138" i="5"/>
  <c r="AV137" i="5"/>
  <c r="AV136" i="5"/>
  <c r="AV135" i="5"/>
  <c r="AV134" i="5"/>
  <c r="AV133" i="5"/>
  <c r="AV132" i="5"/>
  <c r="AV131" i="5"/>
  <c r="AV130" i="5"/>
  <c r="AV129" i="5"/>
  <c r="AV128" i="5"/>
  <c r="AV127" i="5"/>
  <c r="AV126" i="5"/>
  <c r="AV125" i="5"/>
  <c r="AV124" i="5"/>
  <c r="AV123" i="5"/>
  <c r="AV122" i="5"/>
  <c r="AV121" i="5"/>
  <c r="AV120" i="5"/>
  <c r="AV119" i="5"/>
  <c r="AV118" i="5"/>
  <c r="AV117" i="5"/>
  <c r="AV116" i="5"/>
  <c r="AV115" i="5"/>
  <c r="AV114" i="5"/>
  <c r="AV113" i="5"/>
  <c r="AV112" i="5"/>
  <c r="AV111" i="5"/>
  <c r="AV110" i="5"/>
  <c r="AV109" i="5"/>
  <c r="AV108" i="5"/>
  <c r="AV107" i="5"/>
  <c r="AV106" i="5"/>
  <c r="AV105" i="5"/>
  <c r="AV104" i="5"/>
  <c r="AV103" i="5"/>
  <c r="AV102" i="5"/>
  <c r="AV101" i="5"/>
  <c r="AV100" i="5"/>
  <c r="AV99" i="5"/>
  <c r="AV98" i="5"/>
  <c r="AV97" i="5"/>
  <c r="AV96" i="5"/>
  <c r="AV94" i="5"/>
  <c r="AV93" i="5"/>
  <c r="AV92" i="5"/>
  <c r="AV91" i="5"/>
  <c r="AV90" i="5"/>
  <c r="AV89" i="5"/>
  <c r="AV88" i="5"/>
  <c r="AV87" i="5"/>
  <c r="AV86" i="5"/>
  <c r="AV85" i="5"/>
  <c r="AV83" i="5"/>
  <c r="AV82" i="5"/>
  <c r="AV81" i="5"/>
  <c r="AV80" i="5"/>
  <c r="AV79" i="5"/>
  <c r="AV78" i="5"/>
  <c r="AV77" i="5"/>
  <c r="AV76" i="5"/>
  <c r="AV75" i="5"/>
  <c r="AV74" i="5"/>
  <c r="AV73" i="5"/>
  <c r="AV72" i="5"/>
  <c r="AV71" i="5"/>
  <c r="AV70" i="5"/>
  <c r="AV69" i="5"/>
  <c r="AV68" i="5"/>
  <c r="AV67" i="5"/>
  <c r="AV66" i="5"/>
  <c r="AV65" i="5"/>
  <c r="AV64" i="5"/>
  <c r="AV63" i="5"/>
  <c r="AV62" i="5"/>
  <c r="AV61" i="5"/>
  <c r="AV60" i="5"/>
  <c r="AV58" i="5"/>
  <c r="AV56" i="5"/>
  <c r="AV55" i="5"/>
  <c r="AV54" i="5"/>
  <c r="AV53" i="5"/>
  <c r="AV52" i="5"/>
  <c r="AV51" i="5"/>
  <c r="AV50" i="5"/>
  <c r="AV49" i="5"/>
  <c r="AV47" i="5"/>
  <c r="AV46" i="5"/>
  <c r="AV44" i="5"/>
  <c r="AV43" i="5"/>
  <c r="AV42" i="5"/>
  <c r="AV41" i="5"/>
  <c r="AV40" i="5"/>
  <c r="AV39" i="5"/>
  <c r="AV38" i="5"/>
  <c r="AV37" i="5"/>
  <c r="AV36" i="5"/>
  <c r="AV35" i="5"/>
  <c r="AV34" i="5"/>
  <c r="AV33" i="5"/>
  <c r="AV32" i="5"/>
  <c r="AV31" i="5"/>
  <c r="AV30" i="5"/>
  <c r="AV29" i="5"/>
  <c r="AV28" i="5"/>
  <c r="AV27" i="5"/>
  <c r="AV26" i="5"/>
  <c r="AV25" i="5"/>
  <c r="AV24" i="5"/>
  <c r="AV23" i="5"/>
  <c r="AV22" i="5"/>
  <c r="AV21" i="5"/>
  <c r="AV14" i="5"/>
  <c r="AU23" i="5"/>
  <c r="AU22" i="5"/>
  <c r="AU21" i="5"/>
  <c r="AT14" i="5"/>
  <c r="AR14" i="5"/>
  <c r="AS687" i="5"/>
  <c r="AS605" i="5"/>
  <c r="AS604" i="5"/>
  <c r="AS602" i="5"/>
  <c r="AS601" i="5"/>
  <c r="AS600" i="5"/>
  <c r="AS599" i="5"/>
  <c r="AS598" i="5"/>
  <c r="AS597" i="5"/>
  <c r="AS595" i="5"/>
  <c r="AS593" i="5"/>
  <c r="AS592" i="5"/>
  <c r="AS591" i="5"/>
  <c r="AS590" i="5"/>
  <c r="AS589" i="5"/>
  <c r="AS588" i="5"/>
  <c r="AS586" i="5"/>
  <c r="AS585" i="5"/>
  <c r="AS584" i="5"/>
  <c r="AS582" i="5"/>
  <c r="AS581" i="5"/>
  <c r="AS580" i="5"/>
  <c r="AS579" i="5"/>
  <c r="AS578" i="5"/>
  <c r="AS577" i="5"/>
  <c r="AS576" i="5"/>
  <c r="AS575" i="5"/>
  <c r="AS574" i="5"/>
  <c r="AS573" i="5"/>
  <c r="AS572" i="5"/>
  <c r="AS571" i="5"/>
  <c r="AS570" i="5"/>
  <c r="AS569" i="5"/>
  <c r="AS568" i="5"/>
  <c r="AS567" i="5"/>
  <c r="AS566" i="5"/>
  <c r="AS565" i="5"/>
  <c r="AS564" i="5"/>
  <c r="AS563" i="5"/>
  <c r="AS562" i="5"/>
  <c r="AS561" i="5"/>
  <c r="AS559" i="5"/>
  <c r="AS558" i="5"/>
  <c r="AS557" i="5"/>
  <c r="AS556" i="5"/>
  <c r="AS555" i="5"/>
  <c r="AS554" i="5"/>
  <c r="AS553" i="5"/>
  <c r="AS552" i="5"/>
  <c r="AS551" i="5"/>
  <c r="AS550" i="5"/>
  <c r="AS549" i="5"/>
  <c r="AS548" i="5"/>
  <c r="AS547" i="5"/>
  <c r="AS539" i="5"/>
  <c r="AS536" i="5"/>
  <c r="AS494" i="5"/>
  <c r="AS489" i="5"/>
  <c r="AS487" i="5"/>
  <c r="AS446" i="5"/>
  <c r="AS445" i="5"/>
  <c r="AS444" i="5"/>
  <c r="AS443" i="5"/>
  <c r="AS442" i="5"/>
  <c r="AS441" i="5"/>
  <c r="AS440" i="5"/>
  <c r="AS439" i="5"/>
  <c r="AS438" i="5"/>
  <c r="AS437" i="5"/>
  <c r="AS436" i="5"/>
  <c r="AS435" i="5"/>
  <c r="AS434" i="5"/>
  <c r="AS433" i="5"/>
  <c r="AS432" i="5"/>
  <c r="AS431" i="5"/>
  <c r="AS430" i="5"/>
  <c r="AS429" i="5"/>
  <c r="AS428" i="5"/>
  <c r="AS427" i="5"/>
  <c r="AS426" i="5"/>
  <c r="AS425" i="5"/>
  <c r="AS424" i="5"/>
  <c r="AS423" i="5"/>
  <c r="AS422" i="5"/>
  <c r="AS421" i="5"/>
  <c r="AS420" i="5"/>
  <c r="AS419" i="5"/>
  <c r="AS418" i="5"/>
  <c r="AS417" i="5"/>
  <c r="AS416" i="5"/>
  <c r="AS414" i="5"/>
  <c r="AS413" i="5"/>
  <c r="AS412" i="5"/>
  <c r="AS411" i="5"/>
  <c r="AS410" i="5"/>
  <c r="AS409" i="5"/>
  <c r="AS408" i="5"/>
  <c r="AS407" i="5"/>
  <c r="AS406" i="5"/>
  <c r="AS405" i="5"/>
  <c r="AS404" i="5"/>
  <c r="AS403" i="5"/>
  <c r="AS402" i="5"/>
  <c r="AS401" i="5"/>
  <c r="AS400" i="5"/>
  <c r="AS399" i="5"/>
  <c r="AS398" i="5"/>
  <c r="AS397" i="5"/>
  <c r="AS396" i="5"/>
  <c r="AS395" i="5"/>
  <c r="AS394" i="5"/>
  <c r="AS393" i="5"/>
  <c r="AS392" i="5"/>
  <c r="AS391" i="5"/>
  <c r="AS390" i="5"/>
  <c r="AS389" i="5"/>
  <c r="AS388" i="5"/>
  <c r="AS387" i="5"/>
  <c r="AS386" i="5"/>
  <c r="AS385" i="5"/>
  <c r="AS384" i="5"/>
  <c r="AS383" i="5"/>
  <c r="AS382" i="5"/>
  <c r="AS381" i="5"/>
  <c r="AS380" i="5"/>
  <c r="AS379" i="5"/>
  <c r="AS378" i="5"/>
  <c r="AS377" i="5"/>
  <c r="AS376" i="5"/>
  <c r="AS375" i="5"/>
  <c r="AS374" i="5"/>
  <c r="AS373" i="5"/>
  <c r="AS372" i="5"/>
  <c r="AS371" i="5"/>
  <c r="AS370" i="5"/>
  <c r="AS369" i="5"/>
  <c r="AS368" i="5"/>
  <c r="AS367" i="5"/>
  <c r="AS366" i="5"/>
  <c r="AS365" i="5"/>
  <c r="AS364" i="5"/>
  <c r="AS363" i="5"/>
  <c r="AS362" i="5"/>
  <c r="AS361" i="5"/>
  <c r="AS360" i="5"/>
  <c r="AS359" i="5"/>
  <c r="AS358" i="5"/>
  <c r="AS357" i="5"/>
  <c r="AS356" i="5"/>
  <c r="AS355" i="5"/>
  <c r="AS354" i="5"/>
  <c r="AS353" i="5"/>
  <c r="AS352" i="5"/>
  <c r="AS351" i="5"/>
  <c r="AS350" i="5"/>
  <c r="AS349" i="5"/>
  <c r="AS348" i="5"/>
  <c r="AS347" i="5"/>
  <c r="AS346" i="5"/>
  <c r="AS345" i="5"/>
  <c r="AS344" i="5"/>
  <c r="AS343" i="5"/>
  <c r="AS342" i="5"/>
  <c r="AS341" i="5"/>
  <c r="AS339" i="5"/>
  <c r="AS338" i="5"/>
  <c r="AS337" i="5"/>
  <c r="AS336" i="5"/>
  <c r="AS335" i="5"/>
  <c r="AS334" i="5"/>
  <c r="AS333" i="5"/>
  <c r="AS332" i="5"/>
  <c r="AS331" i="5"/>
  <c r="AS330" i="5"/>
  <c r="AS329" i="5"/>
  <c r="AS328" i="5"/>
  <c r="AS327" i="5"/>
  <c r="AS326" i="5"/>
  <c r="AS325" i="5"/>
  <c r="AS324" i="5"/>
  <c r="AS323" i="5"/>
  <c r="AS322" i="5"/>
  <c r="AS321" i="5"/>
  <c r="AS320" i="5"/>
  <c r="AS319" i="5"/>
  <c r="AS318" i="5"/>
  <c r="AS317" i="5"/>
  <c r="AS316" i="5"/>
  <c r="AS315" i="5"/>
  <c r="AS314" i="5"/>
  <c r="AS313" i="5"/>
  <c r="AS312" i="5"/>
  <c r="AS311" i="5"/>
  <c r="AS310" i="5"/>
  <c r="AS309" i="5"/>
  <c r="AS308" i="5"/>
  <c r="AS307" i="5"/>
  <c r="AS306" i="5"/>
  <c r="AS305" i="5"/>
  <c r="AS304" i="5"/>
  <c r="AS303" i="5"/>
  <c r="AS302" i="5"/>
  <c r="AS301" i="5"/>
  <c r="AS300" i="5"/>
  <c r="AS299" i="5"/>
  <c r="AS298" i="5"/>
  <c r="AS297" i="5"/>
  <c r="AS296" i="5"/>
  <c r="AS295" i="5"/>
  <c r="AS294" i="5"/>
  <c r="AS293" i="5"/>
  <c r="AS292" i="5"/>
  <c r="AS291" i="5"/>
  <c r="AS290" i="5"/>
  <c r="AS289" i="5"/>
  <c r="AS288" i="5"/>
  <c r="AS287" i="5"/>
  <c r="AS286" i="5"/>
  <c r="AS285" i="5"/>
  <c r="AS284" i="5"/>
  <c r="AS283" i="5"/>
  <c r="AS281" i="5"/>
  <c r="AS280" i="5"/>
  <c r="AS279" i="5"/>
  <c r="AS278" i="5"/>
  <c r="AS277" i="5"/>
  <c r="AS276" i="5"/>
  <c r="AS275" i="5"/>
  <c r="AS274" i="5"/>
  <c r="AS273" i="5"/>
  <c r="AS272" i="5"/>
  <c r="AS271" i="5"/>
  <c r="AS270" i="5"/>
  <c r="AS269" i="5"/>
  <c r="AS268" i="5"/>
  <c r="AS267" i="5"/>
  <c r="AS266" i="5"/>
  <c r="AS265" i="5"/>
  <c r="AS264" i="5"/>
  <c r="AS263" i="5"/>
  <c r="AS262" i="5"/>
  <c r="AS261" i="5"/>
  <c r="AS260" i="5"/>
  <c r="AS258" i="5"/>
  <c r="AS257" i="5"/>
  <c r="AS256" i="5"/>
  <c r="AS255" i="5"/>
  <c r="AS254" i="5"/>
  <c r="AS253" i="5"/>
  <c r="AS252" i="5"/>
  <c r="AS251" i="5"/>
  <c r="AS250" i="5"/>
  <c r="AS249" i="5"/>
  <c r="AS248" i="5"/>
  <c r="AS247" i="5"/>
  <c r="AS246" i="5"/>
  <c r="AS245" i="5"/>
  <c r="AS244" i="5"/>
  <c r="AS243" i="5"/>
  <c r="AS242" i="5"/>
  <c r="AS241" i="5"/>
  <c r="AS240" i="5"/>
  <c r="AS239" i="5"/>
  <c r="AS238" i="5"/>
  <c r="AS237" i="5"/>
  <c r="AS236" i="5"/>
  <c r="AS235" i="5"/>
  <c r="AS234" i="5"/>
  <c r="AS233" i="5"/>
  <c r="AS232" i="5"/>
  <c r="AS231" i="5"/>
  <c r="AS230" i="5"/>
  <c r="AS229" i="5"/>
  <c r="AS228" i="5"/>
  <c r="AS227" i="5"/>
  <c r="AS226" i="5"/>
  <c r="AS225" i="5"/>
  <c r="AS224" i="5"/>
  <c r="AS223" i="5"/>
  <c r="AS222" i="5"/>
  <c r="AS221" i="5"/>
  <c r="AS220" i="5"/>
  <c r="AS219" i="5"/>
  <c r="AS218" i="5"/>
  <c r="AS217" i="5"/>
  <c r="AS216" i="5"/>
  <c r="AS215" i="5"/>
  <c r="AS214" i="5"/>
  <c r="AS213" i="5"/>
  <c r="AS212" i="5"/>
  <c r="AS211" i="5"/>
  <c r="AS210" i="5"/>
  <c r="AS209" i="5"/>
  <c r="AS208" i="5"/>
  <c r="AS207" i="5"/>
  <c r="AS206" i="5"/>
  <c r="AS205" i="5"/>
  <c r="AS204" i="5"/>
  <c r="AS203" i="5"/>
  <c r="AS202" i="5"/>
  <c r="AS201" i="5"/>
  <c r="AS200" i="5"/>
  <c r="AS199" i="5"/>
  <c r="AS198" i="5"/>
  <c r="AS197" i="5"/>
  <c r="AS196" i="5"/>
  <c r="AS195" i="5"/>
  <c r="AS194" i="5"/>
  <c r="AS193" i="5"/>
  <c r="AS192" i="5"/>
  <c r="AS191" i="5"/>
  <c r="AS190" i="5"/>
  <c r="AS189" i="5"/>
  <c r="AS188" i="5"/>
  <c r="AS187" i="5"/>
  <c r="AS186" i="5"/>
  <c r="AS185" i="5"/>
  <c r="AS184" i="5"/>
  <c r="AS183" i="5"/>
  <c r="AS182" i="5"/>
  <c r="AS181" i="5"/>
  <c r="AS180" i="5"/>
  <c r="AS179" i="5"/>
  <c r="AS178" i="5"/>
  <c r="AS177" i="5"/>
  <c r="AS176" i="5"/>
  <c r="AS175" i="5"/>
  <c r="AS174" i="5"/>
  <c r="AS173" i="5"/>
  <c r="AS172" i="5"/>
  <c r="AS171" i="5"/>
  <c r="AS170" i="5"/>
  <c r="AS169" i="5"/>
  <c r="AS168" i="5"/>
  <c r="AS167" i="5"/>
  <c r="AS166" i="5"/>
  <c r="AS165" i="5"/>
  <c r="AS164" i="5"/>
  <c r="AS163" i="5"/>
  <c r="AS162" i="5"/>
  <c r="AS161" i="5"/>
  <c r="AS160" i="5"/>
  <c r="AS159" i="5"/>
  <c r="AS158" i="5"/>
  <c r="AS157" i="5"/>
  <c r="AS156" i="5"/>
  <c r="AS155" i="5"/>
  <c r="AS154" i="5"/>
  <c r="AS153" i="5"/>
  <c r="AS152" i="5"/>
  <c r="AS151" i="5"/>
  <c r="AS150" i="5"/>
  <c r="AS149" i="5"/>
  <c r="AS148" i="5"/>
  <c r="AS147" i="5"/>
  <c r="AS146" i="5"/>
  <c r="AS145" i="5"/>
  <c r="AS144" i="5"/>
  <c r="AS143" i="5"/>
  <c r="AS142" i="5"/>
  <c r="AS141" i="5"/>
  <c r="AS140" i="5"/>
  <c r="AS139" i="5"/>
  <c r="AS138" i="5"/>
  <c r="AS137" i="5"/>
  <c r="AS136" i="5"/>
  <c r="AS135" i="5"/>
  <c r="AS134" i="5"/>
  <c r="AS133" i="5"/>
  <c r="AS132" i="5"/>
  <c r="AS131" i="5"/>
  <c r="AS130" i="5"/>
  <c r="AS129" i="5"/>
  <c r="AS128" i="5"/>
  <c r="AS127" i="5"/>
  <c r="AS126" i="5"/>
  <c r="AS125" i="5"/>
  <c r="AS124" i="5"/>
  <c r="AS123" i="5"/>
  <c r="AS122" i="5"/>
  <c r="AS121" i="5"/>
  <c r="AS120" i="5"/>
  <c r="AS119" i="5"/>
  <c r="AS118" i="5"/>
  <c r="AS117" i="5"/>
  <c r="AS116" i="5"/>
  <c r="AS115" i="5"/>
  <c r="AS114" i="5"/>
  <c r="AS113" i="5"/>
  <c r="AS112" i="5"/>
  <c r="AS111" i="5"/>
  <c r="AS110" i="5"/>
  <c r="AS109" i="5"/>
  <c r="AS108" i="5"/>
  <c r="AS107" i="5"/>
  <c r="AS106" i="5"/>
  <c r="AS105" i="5"/>
  <c r="AS104" i="5"/>
  <c r="AS103" i="5"/>
  <c r="AS102" i="5"/>
  <c r="AS101" i="5"/>
  <c r="AS100" i="5"/>
  <c r="AS99" i="5"/>
  <c r="AS98" i="5"/>
  <c r="AS97" i="5"/>
  <c r="AS96" i="5"/>
  <c r="AS94" i="5"/>
  <c r="AS93" i="5"/>
  <c r="AS92" i="5"/>
  <c r="AS91" i="5"/>
  <c r="AS90" i="5"/>
  <c r="AS89" i="5"/>
  <c r="AS88" i="5"/>
  <c r="AS87" i="5"/>
  <c r="AS86" i="5"/>
  <c r="AS85" i="5"/>
  <c r="AS83" i="5"/>
  <c r="AS82" i="5"/>
  <c r="AS81" i="5"/>
  <c r="AS80" i="5"/>
  <c r="AS79" i="5"/>
  <c r="AS78" i="5"/>
  <c r="AS77" i="5"/>
  <c r="AS76" i="5"/>
  <c r="AS75" i="5"/>
  <c r="AS74" i="5"/>
  <c r="AS73" i="5"/>
  <c r="AS72" i="5"/>
  <c r="AS71" i="5"/>
  <c r="AS70" i="5"/>
  <c r="AS69" i="5"/>
  <c r="AS68" i="5"/>
  <c r="AS67" i="5"/>
  <c r="AS66" i="5"/>
  <c r="AS65" i="5"/>
  <c r="AS64" i="5"/>
  <c r="AS63" i="5"/>
  <c r="AS62" i="5"/>
  <c r="AS61" i="5"/>
  <c r="AS60" i="5"/>
  <c r="AS58" i="5"/>
  <c r="AS56" i="5"/>
  <c r="AS55" i="5"/>
  <c r="AS54" i="5"/>
  <c r="AS53" i="5"/>
  <c r="AS52" i="5"/>
  <c r="AS51" i="5"/>
  <c r="AS50" i="5"/>
  <c r="AS49" i="5"/>
  <c r="AS47" i="5"/>
  <c r="AS46" i="5"/>
  <c r="AS44" i="5"/>
  <c r="AS43" i="5"/>
  <c r="AS42" i="5"/>
  <c r="AS41" i="5"/>
  <c r="AS40" i="5"/>
  <c r="AS39" i="5"/>
  <c r="AS38" i="5"/>
  <c r="AS37" i="5"/>
  <c r="AS36" i="5"/>
  <c r="AS35" i="5"/>
  <c r="AS34" i="5"/>
  <c r="AS33" i="5"/>
  <c r="AS32" i="5"/>
  <c r="AS31" i="5"/>
  <c r="AS30" i="5"/>
  <c r="AS29" i="5"/>
  <c r="AS28" i="5"/>
  <c r="AS27" i="5"/>
  <c r="AS26" i="5"/>
  <c r="AS25" i="5"/>
  <c r="AS24" i="5"/>
  <c r="AS23" i="5"/>
  <c r="AS22" i="5"/>
  <c r="AS21" i="5"/>
  <c r="AS14" i="5"/>
  <c r="M547" i="5"/>
  <c r="L547" i="5"/>
  <c r="M445" i="5"/>
  <c r="L445" i="5"/>
  <c r="M539" i="5"/>
  <c r="L539" i="5"/>
  <c r="M536" i="5"/>
  <c r="L536" i="5"/>
  <c r="M494" i="5"/>
  <c r="L494" i="5"/>
  <c r="M489" i="5"/>
  <c r="L489" i="5"/>
  <c r="M487" i="5"/>
  <c r="L487" i="5"/>
  <c r="M446" i="5"/>
  <c r="L446" i="5"/>
  <c r="M595" i="5"/>
  <c r="L595" i="5"/>
  <c r="M594" i="5"/>
  <c r="L594" i="5"/>
  <c r="M590" i="5"/>
  <c r="L590" i="5"/>
  <c r="M599" i="5"/>
  <c r="L599" i="5"/>
  <c r="M597" i="5"/>
  <c r="L597" i="5"/>
  <c r="M596" i="5"/>
  <c r="L596" i="5"/>
  <c r="M593" i="5"/>
  <c r="L593" i="5"/>
  <c r="M592" i="5"/>
  <c r="L592" i="5"/>
  <c r="M591" i="5"/>
  <c r="L591" i="5"/>
  <c r="M604" i="5"/>
  <c r="L604" i="5"/>
  <c r="M602" i="5"/>
  <c r="L602" i="5"/>
  <c r="M601" i="5"/>
  <c r="L601" i="5"/>
  <c r="M600" i="5"/>
  <c r="L600" i="5"/>
  <c r="M589" i="5"/>
  <c r="L589" i="5"/>
  <c r="M588" i="5"/>
  <c r="L588" i="5"/>
  <c r="M587" i="5"/>
  <c r="L587" i="5"/>
  <c r="M586" i="5"/>
  <c r="L586" i="5"/>
  <c r="M585" i="5"/>
  <c r="L585" i="5"/>
  <c r="M584" i="5"/>
  <c r="L584" i="5"/>
  <c r="M582" i="5"/>
  <c r="L582" i="5"/>
  <c r="M581" i="5"/>
  <c r="L581" i="5"/>
  <c r="M580" i="5"/>
  <c r="L580" i="5"/>
  <c r="M579" i="5"/>
  <c r="L579" i="5"/>
  <c r="M578" i="5"/>
  <c r="L578" i="5"/>
  <c r="M577" i="5"/>
  <c r="L577" i="5"/>
  <c r="M576" i="5"/>
  <c r="L576" i="5"/>
  <c r="M575" i="5"/>
  <c r="L575" i="5"/>
  <c r="M574" i="5"/>
  <c r="L574" i="5"/>
  <c r="M573" i="5"/>
  <c r="L573" i="5"/>
  <c r="M572" i="5"/>
  <c r="L572" i="5"/>
  <c r="M571" i="5"/>
  <c r="L571" i="5"/>
  <c r="M570" i="5"/>
  <c r="L570" i="5"/>
  <c r="M569" i="5"/>
  <c r="L569" i="5"/>
  <c r="M568" i="5"/>
  <c r="L568" i="5"/>
  <c r="M567" i="5"/>
  <c r="L567" i="5"/>
  <c r="M566" i="5"/>
  <c r="L566" i="5"/>
  <c r="M565" i="5"/>
  <c r="L565" i="5"/>
  <c r="M564" i="5"/>
  <c r="L564" i="5"/>
  <c r="M563" i="5"/>
  <c r="L563" i="5"/>
  <c r="M562" i="5"/>
  <c r="L562" i="5"/>
  <c r="M561" i="5"/>
  <c r="L561" i="5"/>
  <c r="M559" i="5"/>
  <c r="L559" i="5"/>
  <c r="M558" i="5"/>
  <c r="L558" i="5"/>
  <c r="M557" i="5"/>
  <c r="L557" i="5"/>
  <c r="M556" i="5"/>
  <c r="L556" i="5"/>
  <c r="M555" i="5"/>
  <c r="L555" i="5"/>
  <c r="M554" i="5"/>
  <c r="L554" i="5"/>
  <c r="M553" i="5"/>
  <c r="L553" i="5"/>
  <c r="M552" i="5"/>
  <c r="L552" i="5"/>
  <c r="M551" i="5"/>
  <c r="L551" i="5"/>
  <c r="M550" i="5"/>
  <c r="L550" i="5"/>
  <c r="M549" i="5"/>
  <c r="L549" i="5"/>
  <c r="M548" i="5"/>
  <c r="L548" i="5"/>
  <c r="M444" i="5"/>
  <c r="L444" i="5"/>
  <c r="M443" i="5"/>
  <c r="L443" i="5"/>
  <c r="M349" i="5"/>
  <c r="L349" i="5"/>
  <c r="M343" i="5"/>
  <c r="L343" i="5"/>
  <c r="M441" i="5"/>
  <c r="L441" i="5"/>
  <c r="M440" i="5"/>
  <c r="L440" i="5"/>
  <c r="M439" i="5"/>
  <c r="L439" i="5"/>
  <c r="M438" i="5"/>
  <c r="L438" i="5"/>
  <c r="M437" i="5"/>
  <c r="L437" i="5"/>
  <c r="M436" i="5"/>
  <c r="L436" i="5"/>
  <c r="M435" i="5"/>
  <c r="L435" i="5"/>
  <c r="M434" i="5"/>
  <c r="L434" i="5"/>
  <c r="M433" i="5"/>
  <c r="L433" i="5"/>
  <c r="M432" i="5"/>
  <c r="L432" i="5"/>
  <c r="M431" i="5"/>
  <c r="L431" i="5"/>
  <c r="M430" i="5"/>
  <c r="L430" i="5"/>
  <c r="M429" i="5"/>
  <c r="L429" i="5"/>
  <c r="M428" i="5"/>
  <c r="L428" i="5"/>
  <c r="M427" i="5"/>
  <c r="L427" i="5"/>
  <c r="M426" i="5"/>
  <c r="L426" i="5"/>
  <c r="M425" i="5"/>
  <c r="L425" i="5"/>
  <c r="M424" i="5"/>
  <c r="L424" i="5"/>
  <c r="M423" i="5"/>
  <c r="L423" i="5"/>
  <c r="M422" i="5"/>
  <c r="L422" i="5"/>
  <c r="M421" i="5"/>
  <c r="L421" i="5"/>
  <c r="M420" i="5"/>
  <c r="L420" i="5"/>
  <c r="M419" i="5"/>
  <c r="L419" i="5"/>
  <c r="M418" i="5"/>
  <c r="L418" i="5"/>
  <c r="M417" i="5"/>
  <c r="L417" i="5"/>
  <c r="M416" i="5"/>
  <c r="L416" i="5"/>
  <c r="M414" i="5"/>
  <c r="L414" i="5"/>
  <c r="M413" i="5"/>
  <c r="L413" i="5"/>
  <c r="M412" i="5"/>
  <c r="L412" i="5"/>
  <c r="M411" i="5"/>
  <c r="L411" i="5"/>
  <c r="M410" i="5"/>
  <c r="L410" i="5"/>
  <c r="M409" i="5"/>
  <c r="L409" i="5"/>
  <c r="M408" i="5"/>
  <c r="L408" i="5"/>
  <c r="M407" i="5"/>
  <c r="L407" i="5"/>
  <c r="M406" i="5"/>
  <c r="L406" i="5"/>
  <c r="M405" i="5"/>
  <c r="L405" i="5"/>
  <c r="M404" i="5"/>
  <c r="L404" i="5"/>
  <c r="M403" i="5"/>
  <c r="L403" i="5"/>
  <c r="M402" i="5"/>
  <c r="L402" i="5"/>
  <c r="M401" i="5"/>
  <c r="L401" i="5"/>
  <c r="M400" i="5"/>
  <c r="L400" i="5"/>
  <c r="M399" i="5"/>
  <c r="L399" i="5"/>
  <c r="M398" i="5"/>
  <c r="L398" i="5"/>
  <c r="M397" i="5"/>
  <c r="L397" i="5"/>
  <c r="M396" i="5"/>
  <c r="L396" i="5"/>
  <c r="M395" i="5"/>
  <c r="L395" i="5"/>
  <c r="M394" i="5"/>
  <c r="L394" i="5"/>
  <c r="M393" i="5"/>
  <c r="L393" i="5"/>
  <c r="M392" i="5"/>
  <c r="L392" i="5"/>
  <c r="M391" i="5"/>
  <c r="L391" i="5"/>
  <c r="M390" i="5"/>
  <c r="L390" i="5"/>
  <c r="M389" i="5"/>
  <c r="L389" i="5"/>
  <c r="M388" i="5"/>
  <c r="L388" i="5"/>
  <c r="M387" i="5"/>
  <c r="L387" i="5"/>
  <c r="M386" i="5"/>
  <c r="L386" i="5"/>
  <c r="M385" i="5"/>
  <c r="L385" i="5"/>
  <c r="M384" i="5"/>
  <c r="L384" i="5"/>
  <c r="M383" i="5"/>
  <c r="L383" i="5"/>
  <c r="M382" i="5"/>
  <c r="L382" i="5"/>
  <c r="M381" i="5"/>
  <c r="L381" i="5"/>
  <c r="M380" i="5"/>
  <c r="L380" i="5"/>
  <c r="M379" i="5"/>
  <c r="L379" i="5"/>
  <c r="M378" i="5"/>
  <c r="L378" i="5"/>
  <c r="M377" i="5"/>
  <c r="L377" i="5"/>
  <c r="M376" i="5"/>
  <c r="L376" i="5"/>
  <c r="M375" i="5"/>
  <c r="L375" i="5"/>
  <c r="M374" i="5"/>
  <c r="L374" i="5"/>
  <c r="M373" i="5"/>
  <c r="L373" i="5"/>
  <c r="M372" i="5"/>
  <c r="L372" i="5"/>
  <c r="M371" i="5"/>
  <c r="L371" i="5"/>
  <c r="M370" i="5"/>
  <c r="L370" i="5"/>
  <c r="M369" i="5"/>
  <c r="L369" i="5"/>
  <c r="M368" i="5"/>
  <c r="L368" i="5"/>
  <c r="M367" i="5"/>
  <c r="L367" i="5"/>
  <c r="M366" i="5"/>
  <c r="L366" i="5"/>
  <c r="M365" i="5"/>
  <c r="L365" i="5"/>
  <c r="M364" i="5"/>
  <c r="L364" i="5"/>
  <c r="M363" i="5"/>
  <c r="L363" i="5"/>
  <c r="M362" i="5"/>
  <c r="L362" i="5"/>
  <c r="M361" i="5"/>
  <c r="L361" i="5"/>
  <c r="M360" i="5"/>
  <c r="L360" i="5"/>
  <c r="M359" i="5"/>
  <c r="L359" i="5"/>
  <c r="M358" i="5"/>
  <c r="L358" i="5"/>
  <c r="M357" i="5"/>
  <c r="L357" i="5"/>
  <c r="M356" i="5"/>
  <c r="L356" i="5"/>
  <c r="M355" i="5"/>
  <c r="L355" i="5"/>
  <c r="M354" i="5"/>
  <c r="L354" i="5"/>
  <c r="M353" i="5"/>
  <c r="L353" i="5"/>
  <c r="M352" i="5"/>
  <c r="L352" i="5"/>
  <c r="M351" i="5"/>
  <c r="L351" i="5"/>
  <c r="M350" i="5"/>
  <c r="L350" i="5"/>
  <c r="M348" i="5"/>
  <c r="L348" i="5"/>
  <c r="M347" i="5"/>
  <c r="L347" i="5"/>
  <c r="M346" i="5"/>
  <c r="L346" i="5"/>
  <c r="M345" i="5"/>
  <c r="L345" i="5"/>
  <c r="M344" i="5"/>
  <c r="L344" i="5"/>
  <c r="M342" i="5"/>
  <c r="L342" i="5"/>
  <c r="M341" i="5"/>
  <c r="L341" i="5"/>
  <c r="M340" i="5"/>
  <c r="L340" i="5"/>
  <c r="M339" i="5"/>
  <c r="L339" i="5"/>
  <c r="M337" i="5"/>
  <c r="L337" i="5"/>
  <c r="M336" i="5"/>
  <c r="L336" i="5"/>
  <c r="M335" i="5"/>
  <c r="L335" i="5"/>
  <c r="M334" i="5"/>
  <c r="L334" i="5"/>
  <c r="M333" i="5"/>
  <c r="L333" i="5"/>
  <c r="M332" i="5"/>
  <c r="L332" i="5"/>
  <c r="M331" i="5"/>
  <c r="L331" i="5"/>
  <c r="M330" i="5"/>
  <c r="L330" i="5"/>
  <c r="M329" i="5"/>
  <c r="L329" i="5"/>
  <c r="M328" i="5"/>
  <c r="L328" i="5"/>
  <c r="M327" i="5"/>
  <c r="L327" i="5"/>
  <c r="M326" i="5"/>
  <c r="L326" i="5"/>
  <c r="M325" i="5"/>
  <c r="L325" i="5"/>
  <c r="M324" i="5"/>
  <c r="L324" i="5"/>
  <c r="M323" i="5"/>
  <c r="L323" i="5"/>
  <c r="M322" i="5"/>
  <c r="L322" i="5"/>
  <c r="M321" i="5"/>
  <c r="L321" i="5"/>
  <c r="M320" i="5"/>
  <c r="L320" i="5"/>
  <c r="M319" i="5"/>
  <c r="L319" i="5"/>
  <c r="M318" i="5"/>
  <c r="L318" i="5"/>
  <c r="M317" i="5"/>
  <c r="L317" i="5"/>
  <c r="M316" i="5"/>
  <c r="L316" i="5"/>
  <c r="M315" i="5"/>
  <c r="L315" i="5"/>
  <c r="M314" i="5"/>
  <c r="L314" i="5"/>
  <c r="M313" i="5"/>
  <c r="L313" i="5"/>
  <c r="M312" i="5"/>
  <c r="L312" i="5"/>
  <c r="M311" i="5"/>
  <c r="L311" i="5"/>
  <c r="M310" i="5"/>
  <c r="L310" i="5"/>
  <c r="M309" i="5"/>
  <c r="L309" i="5"/>
  <c r="M308" i="5"/>
  <c r="L308" i="5"/>
  <c r="M307" i="5"/>
  <c r="L307" i="5"/>
  <c r="M306" i="5"/>
  <c r="L306" i="5"/>
  <c r="M305" i="5"/>
  <c r="L305" i="5"/>
  <c r="M304" i="5"/>
  <c r="L304" i="5"/>
  <c r="M303" i="5"/>
  <c r="L303" i="5"/>
  <c r="M302" i="5"/>
  <c r="L302" i="5"/>
  <c r="M301" i="5"/>
  <c r="L301" i="5"/>
  <c r="M300" i="5"/>
  <c r="L300" i="5"/>
  <c r="M299" i="5"/>
  <c r="L299" i="5"/>
  <c r="M298" i="5"/>
  <c r="L298" i="5"/>
  <c r="M297" i="5"/>
  <c r="L297" i="5"/>
  <c r="M296" i="5"/>
  <c r="L296" i="5"/>
  <c r="M295" i="5"/>
  <c r="L295" i="5"/>
  <c r="M294" i="5"/>
  <c r="L294" i="5"/>
  <c r="M293" i="5"/>
  <c r="L293" i="5"/>
  <c r="M292" i="5"/>
  <c r="L292" i="5"/>
  <c r="M291" i="5"/>
  <c r="L291" i="5"/>
  <c r="M290" i="5"/>
  <c r="L290" i="5"/>
  <c r="M289" i="5"/>
  <c r="L289" i="5"/>
  <c r="M288" i="5"/>
  <c r="L288" i="5"/>
  <c r="M287" i="5"/>
  <c r="L287" i="5"/>
  <c r="M286" i="5"/>
  <c r="L286" i="5"/>
  <c r="M285" i="5"/>
  <c r="L285" i="5"/>
  <c r="M283" i="5"/>
  <c r="L283" i="5"/>
  <c r="M281" i="5"/>
  <c r="L281" i="5"/>
  <c r="M280" i="5"/>
  <c r="L280" i="5"/>
  <c r="M279" i="5"/>
  <c r="L279" i="5"/>
  <c r="M278" i="5"/>
  <c r="L278" i="5"/>
  <c r="M277" i="5"/>
  <c r="L277" i="5"/>
  <c r="M276" i="5"/>
  <c r="L276" i="5"/>
  <c r="M275" i="5"/>
  <c r="L275" i="5"/>
  <c r="M274" i="5"/>
  <c r="L274" i="5"/>
  <c r="M273" i="5"/>
  <c r="L273" i="5"/>
  <c r="M272" i="5"/>
  <c r="L272" i="5"/>
  <c r="M271" i="5"/>
  <c r="L271" i="5"/>
  <c r="M270" i="5"/>
  <c r="L270" i="5"/>
  <c r="M269" i="5"/>
  <c r="L269" i="5"/>
  <c r="M268" i="5"/>
  <c r="L268" i="5"/>
  <c r="M267" i="5"/>
  <c r="L267" i="5"/>
  <c r="M266" i="5"/>
  <c r="L266" i="5"/>
  <c r="M265" i="5"/>
  <c r="L265" i="5"/>
  <c r="M264" i="5"/>
  <c r="L264" i="5"/>
  <c r="M263" i="5"/>
  <c r="L263" i="5"/>
  <c r="M262" i="5"/>
  <c r="L262" i="5"/>
  <c r="M261" i="5"/>
  <c r="L261" i="5"/>
  <c r="M260" i="5"/>
  <c r="L260" i="5"/>
  <c r="M258" i="5"/>
  <c r="L258" i="5"/>
  <c r="M257" i="5"/>
  <c r="L257" i="5"/>
  <c r="M256" i="5"/>
  <c r="L256" i="5"/>
  <c r="M255" i="5"/>
  <c r="L255" i="5"/>
  <c r="M254" i="5"/>
  <c r="L254" i="5"/>
  <c r="M253" i="5"/>
  <c r="L253" i="5"/>
  <c r="M252" i="5"/>
  <c r="L252" i="5"/>
  <c r="M251" i="5"/>
  <c r="L251" i="5"/>
  <c r="M250" i="5"/>
  <c r="L250" i="5"/>
  <c r="M249" i="5"/>
  <c r="L249" i="5"/>
  <c r="M248" i="5"/>
  <c r="L248" i="5"/>
  <c r="M247" i="5"/>
  <c r="L247" i="5"/>
  <c r="M246" i="5"/>
  <c r="L246" i="5"/>
  <c r="M245" i="5"/>
  <c r="L245" i="5"/>
  <c r="M244" i="5"/>
  <c r="L244" i="5"/>
  <c r="M243" i="5"/>
  <c r="L243" i="5"/>
  <c r="M242" i="5"/>
  <c r="L242" i="5"/>
  <c r="M241" i="5"/>
  <c r="L241" i="5"/>
  <c r="M240" i="5"/>
  <c r="L240" i="5"/>
  <c r="M239" i="5"/>
  <c r="L239" i="5"/>
  <c r="M238" i="5"/>
  <c r="L238" i="5"/>
  <c r="M237" i="5"/>
  <c r="L237" i="5"/>
  <c r="M236" i="5"/>
  <c r="L236" i="5"/>
  <c r="M235" i="5"/>
  <c r="L235" i="5"/>
  <c r="M234" i="5"/>
  <c r="L234" i="5"/>
  <c r="M233" i="5"/>
  <c r="L233" i="5"/>
  <c r="M232" i="5"/>
  <c r="L232" i="5"/>
  <c r="M231" i="5"/>
  <c r="L231" i="5"/>
  <c r="M230" i="5"/>
  <c r="L230" i="5"/>
  <c r="M229" i="5"/>
  <c r="L229" i="5"/>
  <c r="M228" i="5"/>
  <c r="L228" i="5"/>
  <c r="M227" i="5"/>
  <c r="L227" i="5"/>
  <c r="M226" i="5"/>
  <c r="L226" i="5"/>
  <c r="M225" i="5"/>
  <c r="L225" i="5"/>
  <c r="M224" i="5"/>
  <c r="L224" i="5"/>
  <c r="M223" i="5"/>
  <c r="L223" i="5"/>
  <c r="M222" i="5"/>
  <c r="L222" i="5"/>
  <c r="M221" i="5"/>
  <c r="L221" i="5"/>
  <c r="M220" i="5"/>
  <c r="L220" i="5"/>
  <c r="M219" i="5"/>
  <c r="L219" i="5"/>
  <c r="M218" i="5"/>
  <c r="L218" i="5"/>
  <c r="M217" i="5"/>
  <c r="L217" i="5"/>
  <c r="M216" i="5"/>
  <c r="L216" i="5"/>
  <c r="M215" i="5"/>
  <c r="L215" i="5"/>
  <c r="M214" i="5"/>
  <c r="L214" i="5"/>
  <c r="M213" i="5"/>
  <c r="L213" i="5"/>
  <c r="M212" i="5"/>
  <c r="L212" i="5"/>
  <c r="M211" i="5"/>
  <c r="L211" i="5"/>
  <c r="M210" i="5"/>
  <c r="L210" i="5"/>
  <c r="M209" i="5"/>
  <c r="L209" i="5"/>
  <c r="M208" i="5"/>
  <c r="L208" i="5"/>
  <c r="M207" i="5"/>
  <c r="L207" i="5"/>
  <c r="M206" i="5"/>
  <c r="L206" i="5"/>
  <c r="M205" i="5"/>
  <c r="L205" i="5"/>
  <c r="M204" i="5"/>
  <c r="L204" i="5"/>
  <c r="M203" i="5"/>
  <c r="L203" i="5"/>
  <c r="M202" i="5"/>
  <c r="L202" i="5"/>
  <c r="M201" i="5"/>
  <c r="L201" i="5"/>
  <c r="M200" i="5"/>
  <c r="L200" i="5"/>
  <c r="M199" i="5"/>
  <c r="L199" i="5"/>
  <c r="M198" i="5"/>
  <c r="L198" i="5"/>
  <c r="M197" i="5"/>
  <c r="L197" i="5"/>
  <c r="M196" i="5"/>
  <c r="L196" i="5"/>
  <c r="M195" i="5"/>
  <c r="L195" i="5"/>
  <c r="M194" i="5"/>
  <c r="L194" i="5"/>
  <c r="M193" i="5"/>
  <c r="L193" i="5"/>
  <c r="M192" i="5"/>
  <c r="L192" i="5"/>
  <c r="M191" i="5"/>
  <c r="L191" i="5"/>
  <c r="M190" i="5"/>
  <c r="L190" i="5"/>
  <c r="M189" i="5"/>
  <c r="L189" i="5"/>
  <c r="M188" i="5"/>
  <c r="L188" i="5"/>
  <c r="M187" i="5"/>
  <c r="L187" i="5"/>
  <c r="M185" i="5"/>
  <c r="L185" i="5"/>
  <c r="M184" i="5"/>
  <c r="L184" i="5"/>
  <c r="M183" i="5"/>
  <c r="L183" i="5"/>
  <c r="M182" i="5"/>
  <c r="L182" i="5"/>
  <c r="M181" i="5"/>
  <c r="L181" i="5"/>
  <c r="M180" i="5"/>
  <c r="L180" i="5"/>
  <c r="M179" i="5"/>
  <c r="L179" i="5"/>
  <c r="M178" i="5"/>
  <c r="L178" i="5"/>
  <c r="M177" i="5"/>
  <c r="L177" i="5"/>
  <c r="M176" i="5"/>
  <c r="L176" i="5"/>
  <c r="M175" i="5"/>
  <c r="L175" i="5"/>
  <c r="M174" i="5"/>
  <c r="L174" i="5"/>
  <c r="M172" i="5"/>
  <c r="L172" i="5"/>
  <c r="M170" i="5"/>
  <c r="L170" i="5"/>
  <c r="M169" i="5"/>
  <c r="L169" i="5"/>
  <c r="M168" i="5"/>
  <c r="L168" i="5"/>
  <c r="M167" i="5"/>
  <c r="L167" i="5"/>
  <c r="M166" i="5"/>
  <c r="L166" i="5"/>
  <c r="M165" i="5"/>
  <c r="L165" i="5"/>
  <c r="M164" i="5"/>
  <c r="L164" i="5"/>
  <c r="M163" i="5"/>
  <c r="L163" i="5"/>
  <c r="M162" i="5"/>
  <c r="L162" i="5"/>
  <c r="M161" i="5"/>
  <c r="L161" i="5"/>
  <c r="M160" i="5"/>
  <c r="L160" i="5"/>
  <c r="M159" i="5"/>
  <c r="L159" i="5"/>
  <c r="M158" i="5"/>
  <c r="L158" i="5"/>
  <c r="M157" i="5"/>
  <c r="L157" i="5"/>
  <c r="M156" i="5"/>
  <c r="L156" i="5"/>
  <c r="M155" i="5"/>
  <c r="L155" i="5"/>
  <c r="M154" i="5"/>
  <c r="L154" i="5"/>
  <c r="M153" i="5"/>
  <c r="L153" i="5"/>
  <c r="M152" i="5"/>
  <c r="L152" i="5"/>
  <c r="M151" i="5"/>
  <c r="L151" i="5"/>
  <c r="M150" i="5"/>
  <c r="L150" i="5"/>
  <c r="M149" i="5"/>
  <c r="L149" i="5"/>
  <c r="M148" i="5"/>
  <c r="L148" i="5"/>
  <c r="M147" i="5"/>
  <c r="L147" i="5"/>
  <c r="M146" i="5"/>
  <c r="L146" i="5"/>
  <c r="M145" i="5"/>
  <c r="L145" i="5"/>
  <c r="M144" i="5"/>
  <c r="L144" i="5"/>
  <c r="M143" i="5"/>
  <c r="L143" i="5"/>
  <c r="M142" i="5"/>
  <c r="L142" i="5"/>
  <c r="M141" i="5"/>
  <c r="L141" i="5"/>
  <c r="M140" i="5"/>
  <c r="L140" i="5"/>
  <c r="M139" i="5"/>
  <c r="L139" i="5"/>
  <c r="M138" i="5"/>
  <c r="L138" i="5"/>
  <c r="M137" i="5"/>
  <c r="L137" i="5"/>
  <c r="M136" i="5"/>
  <c r="L136" i="5"/>
  <c r="M135" i="5"/>
  <c r="L135" i="5"/>
  <c r="M134" i="5"/>
  <c r="L134" i="5"/>
  <c r="M133" i="5"/>
  <c r="L133" i="5"/>
  <c r="M132" i="5"/>
  <c r="L132" i="5"/>
  <c r="M131" i="5"/>
  <c r="L131" i="5"/>
  <c r="M130" i="5"/>
  <c r="L130" i="5"/>
  <c r="M129" i="5"/>
  <c r="L129" i="5"/>
  <c r="M128" i="5"/>
  <c r="L128" i="5"/>
  <c r="M127" i="5"/>
  <c r="L127" i="5"/>
  <c r="M126" i="5"/>
  <c r="L126" i="5"/>
  <c r="M125" i="5"/>
  <c r="L125" i="5"/>
  <c r="M124" i="5"/>
  <c r="L124" i="5"/>
  <c r="M123" i="5"/>
  <c r="L123" i="5"/>
  <c r="M122" i="5"/>
  <c r="L122" i="5"/>
  <c r="M121" i="5"/>
  <c r="L121" i="5"/>
  <c r="M120" i="5"/>
  <c r="L120" i="5"/>
  <c r="M119" i="5"/>
  <c r="L119" i="5"/>
  <c r="M118" i="5"/>
  <c r="L118" i="5"/>
  <c r="M117" i="5"/>
  <c r="L117" i="5"/>
  <c r="M116" i="5"/>
  <c r="L116" i="5"/>
  <c r="M115" i="5"/>
  <c r="L115" i="5"/>
  <c r="M114" i="5"/>
  <c r="L114" i="5"/>
  <c r="M113" i="5"/>
  <c r="L113" i="5"/>
  <c r="M112" i="5"/>
  <c r="L112" i="5"/>
  <c r="M111" i="5"/>
  <c r="L111" i="5"/>
  <c r="M110" i="5"/>
  <c r="L110" i="5"/>
  <c r="M109" i="5"/>
  <c r="L109" i="5"/>
  <c r="M108" i="5"/>
  <c r="L108" i="5"/>
  <c r="M107" i="5"/>
  <c r="L107" i="5"/>
  <c r="M106" i="5"/>
  <c r="L106" i="5"/>
  <c r="M105" i="5"/>
  <c r="L105" i="5"/>
  <c r="M104" i="5"/>
  <c r="L104" i="5"/>
  <c r="M103" i="5"/>
  <c r="L103" i="5"/>
  <c r="M102" i="5"/>
  <c r="L102" i="5"/>
  <c r="M101" i="5"/>
  <c r="L101" i="5"/>
  <c r="M100" i="5"/>
  <c r="L100" i="5"/>
  <c r="M99" i="5"/>
  <c r="L99" i="5"/>
  <c r="M98" i="5"/>
  <c r="L98" i="5"/>
  <c r="M97" i="5"/>
  <c r="L97" i="5"/>
  <c r="M96" i="5"/>
  <c r="L96" i="5"/>
  <c r="M94" i="5"/>
  <c r="L94" i="5"/>
  <c r="M93" i="5"/>
  <c r="L93" i="5"/>
  <c r="M92" i="5"/>
  <c r="L92" i="5"/>
  <c r="M91" i="5"/>
  <c r="L91" i="5"/>
  <c r="M90" i="5"/>
  <c r="L90" i="5"/>
  <c r="M89" i="5"/>
  <c r="L89" i="5"/>
  <c r="M88" i="5"/>
  <c r="L88" i="5"/>
  <c r="M87" i="5"/>
  <c r="L87" i="5"/>
  <c r="M86" i="5"/>
  <c r="L86" i="5"/>
  <c r="M85" i="5"/>
  <c r="L85" i="5"/>
  <c r="M84" i="5"/>
  <c r="L84" i="5"/>
  <c r="M83" i="5"/>
  <c r="L83" i="5"/>
  <c r="M82" i="5"/>
  <c r="L82" i="5"/>
  <c r="M81" i="5"/>
  <c r="L81" i="5"/>
  <c r="M80" i="5"/>
  <c r="L80" i="5"/>
  <c r="M79" i="5"/>
  <c r="L79" i="5"/>
  <c r="M78" i="5"/>
  <c r="L78" i="5"/>
  <c r="M77" i="5"/>
  <c r="L77" i="5"/>
  <c r="M76" i="5"/>
  <c r="L76" i="5"/>
  <c r="M75" i="5"/>
  <c r="L75" i="5"/>
  <c r="M74" i="5"/>
  <c r="L74" i="5"/>
  <c r="M73" i="5"/>
  <c r="L73" i="5"/>
  <c r="M72" i="5"/>
  <c r="L72" i="5"/>
  <c r="M71" i="5"/>
  <c r="L71" i="5"/>
  <c r="M70" i="5"/>
  <c r="L70" i="5"/>
  <c r="M69" i="5"/>
  <c r="L69" i="5"/>
  <c r="M68" i="5"/>
  <c r="L68" i="5"/>
  <c r="M67" i="5"/>
  <c r="L67" i="5"/>
  <c r="M66" i="5"/>
  <c r="L66" i="5"/>
  <c r="M65" i="5"/>
  <c r="L65" i="5"/>
  <c r="M64" i="5"/>
  <c r="L64" i="5"/>
  <c r="M63" i="5"/>
  <c r="L63" i="5"/>
  <c r="M62" i="5"/>
  <c r="L62" i="5"/>
  <c r="M61" i="5"/>
  <c r="L61" i="5"/>
  <c r="M60" i="5"/>
  <c r="L60" i="5"/>
  <c r="M59" i="5"/>
  <c r="L59" i="5"/>
  <c r="M58" i="5"/>
  <c r="L58" i="5"/>
  <c r="M57" i="5"/>
  <c r="L57" i="5"/>
  <c r="M56" i="5"/>
  <c r="L56" i="5"/>
  <c r="M55" i="5"/>
  <c r="L55" i="5"/>
  <c r="M54" i="5"/>
  <c r="L54" i="5"/>
  <c r="M53" i="5"/>
  <c r="L53" i="5"/>
  <c r="M52" i="5"/>
  <c r="L52" i="5"/>
  <c r="M51" i="5"/>
  <c r="L51" i="5"/>
  <c r="M50" i="5"/>
  <c r="L50" i="5"/>
  <c r="M49" i="5"/>
  <c r="L49" i="5"/>
  <c r="M48" i="5"/>
  <c r="L48" i="5"/>
  <c r="M47" i="5"/>
  <c r="L47" i="5"/>
  <c r="M46" i="5"/>
  <c r="L46" i="5"/>
  <c r="M44" i="5"/>
  <c r="L44" i="5"/>
  <c r="M43" i="5"/>
  <c r="L43" i="5"/>
  <c r="M42" i="5"/>
  <c r="L42" i="5"/>
  <c r="M41" i="5"/>
  <c r="L41" i="5"/>
  <c r="M40" i="5"/>
  <c r="L40" i="5"/>
  <c r="M39" i="5"/>
  <c r="L39" i="5"/>
  <c r="M38" i="5"/>
  <c r="L38" i="5"/>
  <c r="M37" i="5"/>
  <c r="L37" i="5"/>
  <c r="M36" i="5"/>
  <c r="L36" i="5"/>
  <c r="M35" i="5"/>
  <c r="L35" i="5"/>
  <c r="M34" i="5"/>
  <c r="L34" i="5"/>
  <c r="M33" i="5"/>
  <c r="L33" i="5"/>
  <c r="M32" i="5"/>
  <c r="L32" i="5"/>
  <c r="M31" i="5"/>
  <c r="L31" i="5"/>
  <c r="M30" i="5"/>
  <c r="L30" i="5"/>
  <c r="M29" i="5"/>
  <c r="L29" i="5"/>
  <c r="M28" i="5"/>
  <c r="L28" i="5"/>
  <c r="M27" i="5"/>
  <c r="L27" i="5"/>
  <c r="M26" i="5"/>
  <c r="L26" i="5"/>
  <c r="M25" i="5"/>
  <c r="L25" i="5"/>
  <c r="M14" i="5"/>
  <c r="L14" i="5"/>
  <c r="M24" i="5"/>
  <c r="L24" i="5"/>
  <c r="M23" i="5"/>
  <c r="L23" i="5"/>
  <c r="M15" i="5"/>
  <c r="L15" i="5"/>
  <c r="AT32" i="5" l="1"/>
  <c r="AR32" i="5"/>
  <c r="AQ32" i="5"/>
  <c r="AP32" i="5"/>
  <c r="AO32" i="5"/>
  <c r="AN32" i="5"/>
  <c r="AT22" i="5" l="1"/>
  <c r="AT23" i="5"/>
  <c r="AR22" i="5"/>
  <c r="AR23" i="5"/>
  <c r="AQ22" i="5"/>
  <c r="AQ23" i="5"/>
  <c r="AP22" i="5"/>
  <c r="AP23" i="5"/>
  <c r="AO22" i="5"/>
  <c r="AO23" i="5"/>
  <c r="AN22" i="5"/>
  <c r="AN23" i="5"/>
  <c r="AT21" i="5" l="1"/>
  <c r="AT24" i="5"/>
  <c r="AR21" i="5"/>
  <c r="AR24" i="5"/>
  <c r="AQ21" i="5"/>
  <c r="AQ24" i="5"/>
  <c r="AP21" i="5"/>
  <c r="AP24" i="5"/>
  <c r="AO21" i="5"/>
  <c r="AO24" i="5"/>
  <c r="AN21" i="5"/>
  <c r="AN24" i="5"/>
  <c r="AO687" i="5"/>
  <c r="AO605" i="5"/>
  <c r="AO604" i="5"/>
  <c r="AO602" i="5"/>
  <c r="AO601" i="5"/>
  <c r="AO600" i="5"/>
  <c r="AO599" i="5"/>
  <c r="AO598" i="5"/>
  <c r="AO597" i="5"/>
  <c r="AO595" i="5"/>
  <c r="AO593" i="5"/>
  <c r="AO592" i="5"/>
  <c r="AO591" i="5"/>
  <c r="AO590" i="5"/>
  <c r="AO589" i="5"/>
  <c r="AO588" i="5"/>
  <c r="AO586" i="5"/>
  <c r="AO585" i="5"/>
  <c r="AO584" i="5"/>
  <c r="AO582" i="5"/>
  <c r="AO581" i="5"/>
  <c r="AO580" i="5"/>
  <c r="AO579" i="5"/>
  <c r="AO578" i="5"/>
  <c r="AO577" i="5"/>
  <c r="AO576" i="5"/>
  <c r="AO575" i="5"/>
  <c r="AO574" i="5"/>
  <c r="AO573" i="5"/>
  <c r="AO572" i="5"/>
  <c r="AO571" i="5"/>
  <c r="AO570" i="5"/>
  <c r="AO569" i="5"/>
  <c r="AO568" i="5"/>
  <c r="AO567" i="5"/>
  <c r="AO566" i="5"/>
  <c r="AO565" i="5"/>
  <c r="AO564" i="5"/>
  <c r="AO563" i="5"/>
  <c r="AO562" i="5"/>
  <c r="AO561" i="5"/>
  <c r="AO559" i="5"/>
  <c r="AO558" i="5"/>
  <c r="AO557" i="5"/>
  <c r="AO556" i="5"/>
  <c r="AO555" i="5"/>
  <c r="AO554" i="5"/>
  <c r="AO553" i="5"/>
  <c r="AO552" i="5"/>
  <c r="AO551" i="5"/>
  <c r="AO550" i="5"/>
  <c r="AO549" i="5"/>
  <c r="AO548" i="5"/>
  <c r="AO547" i="5"/>
  <c r="AO539" i="5"/>
  <c r="AO536" i="5"/>
  <c r="AO494" i="5"/>
  <c r="AO489" i="5"/>
  <c r="AO487" i="5"/>
  <c r="AO446" i="5"/>
  <c r="AO445" i="5"/>
  <c r="AO444" i="5"/>
  <c r="AO443" i="5"/>
  <c r="AO442" i="5"/>
  <c r="AO441" i="5"/>
  <c r="AO440" i="5"/>
  <c r="AO439" i="5"/>
  <c r="AO438" i="5"/>
  <c r="AO437" i="5"/>
  <c r="AO436" i="5"/>
  <c r="AO435" i="5"/>
  <c r="AO434" i="5"/>
  <c r="AO433" i="5"/>
  <c r="AO432" i="5"/>
  <c r="AO431" i="5"/>
  <c r="AO430" i="5"/>
  <c r="AO429" i="5"/>
  <c r="AO428" i="5"/>
  <c r="AO427" i="5"/>
  <c r="AO426" i="5"/>
  <c r="AO425" i="5"/>
  <c r="AO424" i="5"/>
  <c r="AO423" i="5"/>
  <c r="AO422" i="5"/>
  <c r="AO421" i="5"/>
  <c r="AO420" i="5"/>
  <c r="AO419" i="5"/>
  <c r="AO418" i="5"/>
  <c r="AO417" i="5"/>
  <c r="AO416" i="5"/>
  <c r="AO414" i="5"/>
  <c r="AO413" i="5"/>
  <c r="AO412" i="5"/>
  <c r="AO411" i="5"/>
  <c r="AO410" i="5"/>
  <c r="AO409" i="5"/>
  <c r="AO408" i="5"/>
  <c r="AO407" i="5"/>
  <c r="AO406" i="5"/>
  <c r="AO405" i="5"/>
  <c r="AO404" i="5"/>
  <c r="AO403" i="5"/>
  <c r="AO402" i="5"/>
  <c r="AO401" i="5"/>
  <c r="AO400" i="5"/>
  <c r="AO399" i="5"/>
  <c r="AO398" i="5"/>
  <c r="AO397" i="5"/>
  <c r="AO396" i="5"/>
  <c r="AO395" i="5"/>
  <c r="AO394" i="5"/>
  <c r="AO393" i="5"/>
  <c r="AO392" i="5"/>
  <c r="AO391" i="5"/>
  <c r="AO390" i="5"/>
  <c r="AO389" i="5"/>
  <c r="AO388" i="5"/>
  <c r="AO387" i="5"/>
  <c r="AO386" i="5"/>
  <c r="AO385" i="5"/>
  <c r="AO384" i="5"/>
  <c r="AO383" i="5"/>
  <c r="AO382" i="5"/>
  <c r="AO381" i="5"/>
  <c r="AO380" i="5"/>
  <c r="AO379" i="5"/>
  <c r="AO378" i="5"/>
  <c r="AO377" i="5"/>
  <c r="AO376" i="5"/>
  <c r="AO375" i="5"/>
  <c r="AO374" i="5"/>
  <c r="AO373" i="5"/>
  <c r="AO372" i="5"/>
  <c r="AO371" i="5"/>
  <c r="AO370" i="5"/>
  <c r="AO369" i="5"/>
  <c r="AO368" i="5"/>
  <c r="AO367" i="5"/>
  <c r="AO366" i="5"/>
  <c r="AO365" i="5"/>
  <c r="AO364" i="5"/>
  <c r="AO363" i="5"/>
  <c r="AO362" i="5"/>
  <c r="AO361" i="5"/>
  <c r="AO360" i="5"/>
  <c r="AO359" i="5"/>
  <c r="AO358" i="5"/>
  <c r="AO357" i="5"/>
  <c r="AO356" i="5"/>
  <c r="AO355" i="5"/>
  <c r="AO354" i="5"/>
  <c r="AO353" i="5"/>
  <c r="AO352" i="5"/>
  <c r="AO351" i="5"/>
  <c r="AO350" i="5"/>
  <c r="AO349" i="5"/>
  <c r="AO348" i="5"/>
  <c r="AO347" i="5"/>
  <c r="AO346" i="5"/>
  <c r="AO345" i="5"/>
  <c r="AO344" i="5"/>
  <c r="AO343" i="5"/>
  <c r="AO342" i="5"/>
  <c r="AO341" i="5"/>
  <c r="AO339" i="5"/>
  <c r="AO338" i="5"/>
  <c r="AO337" i="5"/>
  <c r="AO336" i="5"/>
  <c r="AO335" i="5"/>
  <c r="AO334" i="5"/>
  <c r="AO333" i="5"/>
  <c r="AO332" i="5"/>
  <c r="AO331" i="5"/>
  <c r="AO330" i="5"/>
  <c r="AO329" i="5"/>
  <c r="AO328" i="5"/>
  <c r="AO327" i="5"/>
  <c r="AO326" i="5"/>
  <c r="AO325" i="5"/>
  <c r="AO324" i="5"/>
  <c r="AO323" i="5"/>
  <c r="AO322" i="5"/>
  <c r="AO321" i="5"/>
  <c r="AO320" i="5"/>
  <c r="AO319" i="5"/>
  <c r="AO318" i="5"/>
  <c r="AO317" i="5"/>
  <c r="AO316" i="5"/>
  <c r="AO315" i="5"/>
  <c r="AO314" i="5"/>
  <c r="AO313" i="5"/>
  <c r="AO312" i="5"/>
  <c r="AO311" i="5"/>
  <c r="AO310" i="5"/>
  <c r="AO309" i="5"/>
  <c r="AO308" i="5"/>
  <c r="AO307" i="5"/>
  <c r="AO306" i="5"/>
  <c r="AO305" i="5"/>
  <c r="AO304" i="5"/>
  <c r="AO303" i="5"/>
  <c r="AO302" i="5"/>
  <c r="AO301" i="5"/>
  <c r="AO300" i="5"/>
  <c r="AO299" i="5"/>
  <c r="AO298" i="5"/>
  <c r="AO297" i="5"/>
  <c r="AO296" i="5"/>
  <c r="AO295" i="5"/>
  <c r="AO294" i="5"/>
  <c r="AO293" i="5"/>
  <c r="AO292" i="5"/>
  <c r="AO291" i="5"/>
  <c r="AO290" i="5"/>
  <c r="AO289" i="5"/>
  <c r="AO288" i="5"/>
  <c r="AO287" i="5"/>
  <c r="AO286" i="5"/>
  <c r="AO285" i="5"/>
  <c r="AO284" i="5"/>
  <c r="AO283" i="5"/>
  <c r="AO281" i="5"/>
  <c r="AO280" i="5"/>
  <c r="AO279" i="5"/>
  <c r="AO278" i="5"/>
  <c r="AO277" i="5"/>
  <c r="AO276" i="5"/>
  <c r="AO275" i="5"/>
  <c r="AO274" i="5"/>
  <c r="AO273" i="5"/>
  <c r="AO272" i="5"/>
  <c r="AO271" i="5"/>
  <c r="AO270" i="5"/>
  <c r="AO269" i="5"/>
  <c r="AO268" i="5"/>
  <c r="AO267" i="5"/>
  <c r="AO266" i="5"/>
  <c r="AO265" i="5"/>
  <c r="AO264" i="5"/>
  <c r="AO263" i="5"/>
  <c r="AO262" i="5"/>
  <c r="AO261" i="5"/>
  <c r="AO260" i="5"/>
  <c r="AO258" i="5"/>
  <c r="AO257" i="5"/>
  <c r="AO256" i="5"/>
  <c r="AO255" i="5"/>
  <c r="AO254" i="5"/>
  <c r="AO253" i="5"/>
  <c r="AO252" i="5"/>
  <c r="AO251" i="5"/>
  <c r="AO250" i="5"/>
  <c r="AO249" i="5"/>
  <c r="AO248" i="5"/>
  <c r="AO247" i="5"/>
  <c r="AO246" i="5"/>
  <c r="AO245" i="5"/>
  <c r="AO244" i="5"/>
  <c r="AO243" i="5"/>
  <c r="AO242" i="5"/>
  <c r="AO241" i="5"/>
  <c r="AO240" i="5"/>
  <c r="AO239" i="5"/>
  <c r="AO238" i="5"/>
  <c r="AO237" i="5"/>
  <c r="AO236" i="5"/>
  <c r="AO235" i="5"/>
  <c r="AO234" i="5"/>
  <c r="AO233" i="5"/>
  <c r="AO232" i="5"/>
  <c r="AO231" i="5"/>
  <c r="AO230" i="5"/>
  <c r="AO229" i="5"/>
  <c r="AO228" i="5"/>
  <c r="AO227" i="5"/>
  <c r="AO226" i="5"/>
  <c r="AO225" i="5"/>
  <c r="AO224" i="5"/>
  <c r="AO223" i="5"/>
  <c r="AO222" i="5"/>
  <c r="AO221" i="5"/>
  <c r="AO220" i="5"/>
  <c r="AO219" i="5"/>
  <c r="AO218" i="5"/>
  <c r="AO217" i="5"/>
  <c r="AO216" i="5"/>
  <c r="AO215" i="5"/>
  <c r="AO214" i="5"/>
  <c r="AO213" i="5"/>
  <c r="AO212" i="5"/>
  <c r="AO211" i="5"/>
  <c r="AO210" i="5"/>
  <c r="AO209" i="5"/>
  <c r="AO208" i="5"/>
  <c r="AO207" i="5"/>
  <c r="AO206" i="5"/>
  <c r="AO205" i="5"/>
  <c r="AO204" i="5"/>
  <c r="AO203" i="5"/>
  <c r="AO202" i="5"/>
  <c r="AO201" i="5"/>
  <c r="AO200" i="5"/>
  <c r="AO199" i="5"/>
  <c r="AO198" i="5"/>
  <c r="AO197" i="5"/>
  <c r="AO196" i="5"/>
  <c r="AO195" i="5"/>
  <c r="AO194" i="5"/>
  <c r="AO193" i="5"/>
  <c r="AO192" i="5"/>
  <c r="AO191" i="5"/>
  <c r="AO190" i="5"/>
  <c r="AO189" i="5"/>
  <c r="AO188" i="5"/>
  <c r="AO187" i="5"/>
  <c r="AO186" i="5"/>
  <c r="AO185" i="5"/>
  <c r="AO184" i="5"/>
  <c r="AO183" i="5"/>
  <c r="AO182" i="5"/>
  <c r="AO181" i="5"/>
  <c r="AO180" i="5"/>
  <c r="AO179" i="5"/>
  <c r="AO178" i="5"/>
  <c r="AO177" i="5"/>
  <c r="AO176" i="5"/>
  <c r="AO175" i="5"/>
  <c r="AO174" i="5"/>
  <c r="AO173" i="5"/>
  <c r="AO172" i="5"/>
  <c r="AO171" i="5"/>
  <c r="AO170" i="5"/>
  <c r="AO169" i="5"/>
  <c r="AO168" i="5"/>
  <c r="AO167" i="5"/>
  <c r="AO166" i="5"/>
  <c r="AO165" i="5"/>
  <c r="AO164" i="5"/>
  <c r="AO163" i="5"/>
  <c r="AO162" i="5"/>
  <c r="AO161" i="5"/>
  <c r="AO160" i="5"/>
  <c r="AO159" i="5"/>
  <c r="AO158" i="5"/>
  <c r="AO157" i="5"/>
  <c r="AO156" i="5"/>
  <c r="AO155" i="5"/>
  <c r="AO154" i="5"/>
  <c r="AO153" i="5"/>
  <c r="AO152" i="5"/>
  <c r="AO151" i="5"/>
  <c r="AO150" i="5"/>
  <c r="AO149" i="5"/>
  <c r="AO148" i="5"/>
  <c r="AO147" i="5"/>
  <c r="AO146" i="5"/>
  <c r="AO145" i="5"/>
  <c r="AO144" i="5"/>
  <c r="AO143" i="5"/>
  <c r="AO142" i="5"/>
  <c r="AO141" i="5"/>
  <c r="AO140" i="5"/>
  <c r="AO139" i="5"/>
  <c r="AO138" i="5"/>
  <c r="AO137" i="5"/>
  <c r="AO136" i="5"/>
  <c r="AO135" i="5"/>
  <c r="AO134" i="5"/>
  <c r="AO133" i="5"/>
  <c r="AO132" i="5"/>
  <c r="AO131" i="5"/>
  <c r="AO130" i="5"/>
  <c r="AO129" i="5"/>
  <c r="AO128" i="5"/>
  <c r="AO127" i="5"/>
  <c r="AO126" i="5"/>
  <c r="AO125" i="5"/>
  <c r="AO124" i="5"/>
  <c r="AO123" i="5"/>
  <c r="AO122" i="5"/>
  <c r="AO121" i="5"/>
  <c r="AO120" i="5"/>
  <c r="AO119" i="5"/>
  <c r="AO118" i="5"/>
  <c r="AO117" i="5"/>
  <c r="AO116" i="5"/>
  <c r="AO115" i="5"/>
  <c r="AO114" i="5"/>
  <c r="AO113" i="5"/>
  <c r="AO112" i="5"/>
  <c r="AO111" i="5"/>
  <c r="AO110" i="5"/>
  <c r="AO109" i="5"/>
  <c r="AO108" i="5"/>
  <c r="AO107" i="5"/>
  <c r="AO106" i="5"/>
  <c r="AO105" i="5"/>
  <c r="AO104" i="5"/>
  <c r="AO103" i="5"/>
  <c r="AO102" i="5"/>
  <c r="AO101" i="5"/>
  <c r="AO100" i="5"/>
  <c r="AO99" i="5"/>
  <c r="AO98" i="5"/>
  <c r="AO97" i="5"/>
  <c r="AO96" i="5"/>
  <c r="AO94" i="5"/>
  <c r="AO93" i="5"/>
  <c r="AO92" i="5"/>
  <c r="AO91" i="5"/>
  <c r="AO90" i="5"/>
  <c r="AO89" i="5"/>
  <c r="AO88" i="5"/>
  <c r="AO87" i="5"/>
  <c r="AO86" i="5"/>
  <c r="AO85" i="5"/>
  <c r="AO83" i="5"/>
  <c r="AO82" i="5"/>
  <c r="AO81" i="5"/>
  <c r="AO80" i="5"/>
  <c r="AO79" i="5"/>
  <c r="AO78" i="5"/>
  <c r="AO77" i="5"/>
  <c r="AO76" i="5"/>
  <c r="AO75" i="5"/>
  <c r="AO74" i="5"/>
  <c r="AO73" i="5"/>
  <c r="AO72" i="5"/>
  <c r="AO71" i="5"/>
  <c r="AO70" i="5"/>
  <c r="AO69" i="5"/>
  <c r="AO68" i="5"/>
  <c r="AO67" i="5"/>
  <c r="AO66" i="5"/>
  <c r="AO65" i="5"/>
  <c r="AO64" i="5"/>
  <c r="AO63" i="5"/>
  <c r="AO62" i="5"/>
  <c r="AO61" i="5"/>
  <c r="AO60" i="5"/>
  <c r="AO58" i="5"/>
  <c r="AO56" i="5"/>
  <c r="AO55" i="5"/>
  <c r="AO54" i="5"/>
  <c r="AO53" i="5"/>
  <c r="AO52" i="5"/>
  <c r="AO51" i="5"/>
  <c r="AO50" i="5"/>
  <c r="AO49" i="5"/>
  <c r="AO47" i="5"/>
  <c r="AO46" i="5"/>
  <c r="AO44" i="5"/>
  <c r="AO43" i="5"/>
  <c r="AO42" i="5"/>
  <c r="AO41" i="5"/>
  <c r="AO40" i="5"/>
  <c r="AO39" i="5"/>
  <c r="AO38" i="5"/>
  <c r="AO37" i="5"/>
  <c r="AO36" i="5"/>
  <c r="AO35" i="5"/>
  <c r="AO34" i="5"/>
  <c r="AO33" i="5"/>
  <c r="AO31" i="5"/>
  <c r="AO30" i="5"/>
  <c r="AO29" i="5"/>
  <c r="AO28" i="5"/>
  <c r="AO27" i="5"/>
  <c r="AO25" i="5"/>
  <c r="AO14" i="5"/>
  <c r="AP687" i="5"/>
  <c r="AP605" i="5"/>
  <c r="AP604" i="5"/>
  <c r="AP602" i="5"/>
  <c r="AP601" i="5"/>
  <c r="AP600" i="5"/>
  <c r="AP599" i="5"/>
  <c r="AP598" i="5"/>
  <c r="AP597" i="5"/>
  <c r="AP595" i="5"/>
  <c r="AP593" i="5"/>
  <c r="AP592" i="5"/>
  <c r="AP591" i="5"/>
  <c r="AP590" i="5"/>
  <c r="AP589" i="5"/>
  <c r="AP588" i="5"/>
  <c r="AP586" i="5"/>
  <c r="AP585" i="5"/>
  <c r="AP584" i="5"/>
  <c r="AP582" i="5"/>
  <c r="AP581" i="5"/>
  <c r="AP580" i="5"/>
  <c r="AP579" i="5"/>
  <c r="AP578" i="5"/>
  <c r="AP577" i="5"/>
  <c r="AP576" i="5"/>
  <c r="AP575" i="5"/>
  <c r="AP574" i="5"/>
  <c r="AP573" i="5"/>
  <c r="AP572" i="5"/>
  <c r="AP571" i="5"/>
  <c r="AP570" i="5"/>
  <c r="AP569" i="5"/>
  <c r="AP568" i="5"/>
  <c r="AP567" i="5"/>
  <c r="AP566" i="5"/>
  <c r="AP565" i="5"/>
  <c r="AP564" i="5"/>
  <c r="AP563" i="5"/>
  <c r="AP562" i="5"/>
  <c r="AP561" i="5"/>
  <c r="AP559" i="5"/>
  <c r="AP558" i="5"/>
  <c r="AP557" i="5"/>
  <c r="AP556" i="5"/>
  <c r="AP555" i="5"/>
  <c r="AP554" i="5"/>
  <c r="AP553" i="5"/>
  <c r="AP552" i="5"/>
  <c r="AP551" i="5"/>
  <c r="AP550" i="5"/>
  <c r="AP549" i="5"/>
  <c r="AP548" i="5"/>
  <c r="AP547" i="5"/>
  <c r="AP539" i="5"/>
  <c r="AP536" i="5"/>
  <c r="AP494" i="5"/>
  <c r="AP489" i="5"/>
  <c r="AP487" i="5"/>
  <c r="AP446" i="5"/>
  <c r="AP445" i="5"/>
  <c r="AP444" i="5"/>
  <c r="AP443" i="5"/>
  <c r="AP442" i="5"/>
  <c r="AP441" i="5"/>
  <c r="AP440" i="5"/>
  <c r="AP439" i="5"/>
  <c r="AP438" i="5"/>
  <c r="AP437" i="5"/>
  <c r="AP436" i="5"/>
  <c r="AP435" i="5"/>
  <c r="AP434" i="5"/>
  <c r="AP433" i="5"/>
  <c r="AP432" i="5"/>
  <c r="AP431" i="5"/>
  <c r="AP430" i="5"/>
  <c r="AP429" i="5"/>
  <c r="AP428" i="5"/>
  <c r="AP427" i="5"/>
  <c r="AP426" i="5"/>
  <c r="AP425" i="5"/>
  <c r="AP424" i="5"/>
  <c r="AP423" i="5"/>
  <c r="AP422" i="5"/>
  <c r="AP421" i="5"/>
  <c r="AP420" i="5"/>
  <c r="AP419" i="5"/>
  <c r="AP418" i="5"/>
  <c r="AP417" i="5"/>
  <c r="AP416" i="5"/>
  <c r="AP414" i="5"/>
  <c r="AP413" i="5"/>
  <c r="AP412" i="5"/>
  <c r="AP411" i="5"/>
  <c r="AP410" i="5"/>
  <c r="AP409" i="5"/>
  <c r="AP408" i="5"/>
  <c r="AP407" i="5"/>
  <c r="AP406" i="5"/>
  <c r="AP405" i="5"/>
  <c r="AP404" i="5"/>
  <c r="AP403" i="5"/>
  <c r="AP402" i="5"/>
  <c r="AP401" i="5"/>
  <c r="AP400" i="5"/>
  <c r="AP399" i="5"/>
  <c r="AP398" i="5"/>
  <c r="AP397" i="5"/>
  <c r="AP396" i="5"/>
  <c r="AP395" i="5"/>
  <c r="AP394" i="5"/>
  <c r="AP393" i="5"/>
  <c r="AP392" i="5"/>
  <c r="AP391" i="5"/>
  <c r="AP390" i="5"/>
  <c r="AP389" i="5"/>
  <c r="AP388" i="5"/>
  <c r="AP387" i="5"/>
  <c r="AP386" i="5"/>
  <c r="AP385" i="5"/>
  <c r="AP384" i="5"/>
  <c r="AP383" i="5"/>
  <c r="AP382" i="5"/>
  <c r="AP381" i="5"/>
  <c r="AP380" i="5"/>
  <c r="AP379" i="5"/>
  <c r="AP378" i="5"/>
  <c r="AP377" i="5"/>
  <c r="AP376" i="5"/>
  <c r="AP375" i="5"/>
  <c r="AP374" i="5"/>
  <c r="AP373" i="5"/>
  <c r="AP372" i="5"/>
  <c r="AP371" i="5"/>
  <c r="AP370" i="5"/>
  <c r="AP369" i="5"/>
  <c r="AP368" i="5"/>
  <c r="AP367" i="5"/>
  <c r="AP366" i="5"/>
  <c r="AP365" i="5"/>
  <c r="AP364" i="5"/>
  <c r="AP363" i="5"/>
  <c r="AP362" i="5"/>
  <c r="AP361" i="5"/>
  <c r="AP360" i="5"/>
  <c r="AP359" i="5"/>
  <c r="AP358" i="5"/>
  <c r="AP357" i="5"/>
  <c r="AP356" i="5"/>
  <c r="AP355" i="5"/>
  <c r="AP354" i="5"/>
  <c r="AP353" i="5"/>
  <c r="AP352" i="5"/>
  <c r="AP351" i="5"/>
  <c r="AP350" i="5"/>
  <c r="AP349" i="5"/>
  <c r="AP348" i="5"/>
  <c r="AP347" i="5"/>
  <c r="AP346" i="5"/>
  <c r="AP345" i="5"/>
  <c r="AP344" i="5"/>
  <c r="AP343" i="5"/>
  <c r="AP342" i="5"/>
  <c r="AP341" i="5"/>
  <c r="AP339" i="5"/>
  <c r="AP338" i="5"/>
  <c r="AP337" i="5"/>
  <c r="AP336" i="5"/>
  <c r="AP335" i="5"/>
  <c r="AP334" i="5"/>
  <c r="AP333" i="5"/>
  <c r="AP332" i="5"/>
  <c r="AP331" i="5"/>
  <c r="AP330" i="5"/>
  <c r="AP329" i="5"/>
  <c r="AP328" i="5"/>
  <c r="AP327" i="5"/>
  <c r="AP326" i="5"/>
  <c r="AP325" i="5"/>
  <c r="AP324" i="5"/>
  <c r="AP323" i="5"/>
  <c r="AP322" i="5"/>
  <c r="AP321" i="5"/>
  <c r="AP320" i="5"/>
  <c r="AP319" i="5"/>
  <c r="AP318" i="5"/>
  <c r="AP317" i="5"/>
  <c r="AP316" i="5"/>
  <c r="AP315" i="5"/>
  <c r="AP314" i="5"/>
  <c r="AP313" i="5"/>
  <c r="AP312" i="5"/>
  <c r="AP311" i="5"/>
  <c r="AP310" i="5"/>
  <c r="AP309" i="5"/>
  <c r="AP308" i="5"/>
  <c r="AP307" i="5"/>
  <c r="AP306" i="5"/>
  <c r="AP305" i="5"/>
  <c r="AP304" i="5"/>
  <c r="AP303" i="5"/>
  <c r="AP302" i="5"/>
  <c r="AP301" i="5"/>
  <c r="AP300" i="5"/>
  <c r="AP299" i="5"/>
  <c r="AP298" i="5"/>
  <c r="AP297" i="5"/>
  <c r="AP296" i="5"/>
  <c r="AP295" i="5"/>
  <c r="AP294" i="5"/>
  <c r="AP293" i="5"/>
  <c r="AP292" i="5"/>
  <c r="AP291" i="5"/>
  <c r="AP290" i="5"/>
  <c r="AP289" i="5"/>
  <c r="AP288" i="5"/>
  <c r="AP287" i="5"/>
  <c r="AP286" i="5"/>
  <c r="AP285" i="5"/>
  <c r="AP284" i="5"/>
  <c r="AP283" i="5"/>
  <c r="AP281" i="5"/>
  <c r="AP280" i="5"/>
  <c r="AP279" i="5"/>
  <c r="AP278" i="5"/>
  <c r="AP277" i="5"/>
  <c r="AP276" i="5"/>
  <c r="AP275" i="5"/>
  <c r="AP274" i="5"/>
  <c r="AP273" i="5"/>
  <c r="AP272" i="5"/>
  <c r="AP271" i="5"/>
  <c r="AP270" i="5"/>
  <c r="AP269" i="5"/>
  <c r="AP268" i="5"/>
  <c r="AP267" i="5"/>
  <c r="AP266" i="5"/>
  <c r="AP265" i="5"/>
  <c r="AP264" i="5"/>
  <c r="AP263" i="5"/>
  <c r="AP262" i="5"/>
  <c r="AP261" i="5"/>
  <c r="AP260" i="5"/>
  <c r="AP258" i="5"/>
  <c r="AP257" i="5"/>
  <c r="AP256" i="5"/>
  <c r="AP255" i="5"/>
  <c r="AP254" i="5"/>
  <c r="AP253" i="5"/>
  <c r="AP252" i="5"/>
  <c r="AP251" i="5"/>
  <c r="AP250" i="5"/>
  <c r="AP249" i="5"/>
  <c r="AP248" i="5"/>
  <c r="AP247" i="5"/>
  <c r="AP246" i="5"/>
  <c r="AP245" i="5"/>
  <c r="AP244" i="5"/>
  <c r="AP243" i="5"/>
  <c r="AP242" i="5"/>
  <c r="AP241" i="5"/>
  <c r="AP240" i="5"/>
  <c r="AP239" i="5"/>
  <c r="AP238" i="5"/>
  <c r="AP237" i="5"/>
  <c r="AP236" i="5"/>
  <c r="AP235" i="5"/>
  <c r="AP234" i="5"/>
  <c r="AP233" i="5"/>
  <c r="AP232" i="5"/>
  <c r="AP231" i="5"/>
  <c r="AP230" i="5"/>
  <c r="AP229" i="5"/>
  <c r="AP228" i="5"/>
  <c r="AP227" i="5"/>
  <c r="AP226" i="5"/>
  <c r="AP225" i="5"/>
  <c r="AP224" i="5"/>
  <c r="AP223" i="5"/>
  <c r="AP222" i="5"/>
  <c r="AP221" i="5"/>
  <c r="AP220" i="5"/>
  <c r="AP219" i="5"/>
  <c r="AP218" i="5"/>
  <c r="AP217" i="5"/>
  <c r="AP216" i="5"/>
  <c r="AP215" i="5"/>
  <c r="AP214" i="5"/>
  <c r="AP213" i="5"/>
  <c r="AP212" i="5"/>
  <c r="AP211" i="5"/>
  <c r="AP210" i="5"/>
  <c r="AP209" i="5"/>
  <c r="AP208" i="5"/>
  <c r="AP207" i="5"/>
  <c r="AP206" i="5"/>
  <c r="AP205" i="5"/>
  <c r="AP204" i="5"/>
  <c r="AP203" i="5"/>
  <c r="AP202" i="5"/>
  <c r="AP201" i="5"/>
  <c r="AP200" i="5"/>
  <c r="AP199" i="5"/>
  <c r="AP198" i="5"/>
  <c r="AP197" i="5"/>
  <c r="AP196" i="5"/>
  <c r="AP195" i="5"/>
  <c r="AP194" i="5"/>
  <c r="AP193" i="5"/>
  <c r="AP192" i="5"/>
  <c r="AP191" i="5"/>
  <c r="AP190" i="5"/>
  <c r="AP189" i="5"/>
  <c r="AP188" i="5"/>
  <c r="AP187" i="5"/>
  <c r="AP186" i="5"/>
  <c r="AP185" i="5"/>
  <c r="AP184" i="5"/>
  <c r="AP183" i="5"/>
  <c r="AP182" i="5"/>
  <c r="AP181" i="5"/>
  <c r="AP180" i="5"/>
  <c r="AP179" i="5"/>
  <c r="AP178" i="5"/>
  <c r="AP177" i="5"/>
  <c r="AP176" i="5"/>
  <c r="AP175" i="5"/>
  <c r="AP174" i="5"/>
  <c r="AP173" i="5"/>
  <c r="AP172" i="5"/>
  <c r="AP171" i="5"/>
  <c r="AP170" i="5"/>
  <c r="AP169" i="5"/>
  <c r="AP168" i="5"/>
  <c r="AP167" i="5"/>
  <c r="AP166" i="5"/>
  <c r="AP165" i="5"/>
  <c r="AP164" i="5"/>
  <c r="AP163" i="5"/>
  <c r="AP162" i="5"/>
  <c r="AP161" i="5"/>
  <c r="AP160" i="5"/>
  <c r="AP159" i="5"/>
  <c r="AP158" i="5"/>
  <c r="AP157" i="5"/>
  <c r="AP156" i="5"/>
  <c r="AP155" i="5"/>
  <c r="AP154" i="5"/>
  <c r="AP153" i="5"/>
  <c r="AP152" i="5"/>
  <c r="AP151" i="5"/>
  <c r="AP150" i="5"/>
  <c r="AP149" i="5"/>
  <c r="AP148" i="5"/>
  <c r="AP147" i="5"/>
  <c r="AP146" i="5"/>
  <c r="AP145" i="5"/>
  <c r="AP144" i="5"/>
  <c r="AP143" i="5"/>
  <c r="AP142" i="5"/>
  <c r="AP141" i="5"/>
  <c r="AP140" i="5"/>
  <c r="AP139" i="5"/>
  <c r="AP138" i="5"/>
  <c r="AP137" i="5"/>
  <c r="AP136" i="5"/>
  <c r="AP135" i="5"/>
  <c r="AP134" i="5"/>
  <c r="AP133" i="5"/>
  <c r="AP132" i="5"/>
  <c r="AP131" i="5"/>
  <c r="AP130" i="5"/>
  <c r="AP129" i="5"/>
  <c r="AP128" i="5"/>
  <c r="AP127" i="5"/>
  <c r="AP126" i="5"/>
  <c r="AP125" i="5"/>
  <c r="AP124" i="5"/>
  <c r="AP123" i="5"/>
  <c r="AP122" i="5"/>
  <c r="AP121" i="5"/>
  <c r="AP120" i="5"/>
  <c r="AP119" i="5"/>
  <c r="AP118" i="5"/>
  <c r="AP117" i="5"/>
  <c r="AP116" i="5"/>
  <c r="AP115" i="5"/>
  <c r="AP114" i="5"/>
  <c r="AP113" i="5"/>
  <c r="AP112" i="5"/>
  <c r="AP111" i="5"/>
  <c r="AP110" i="5"/>
  <c r="AP109" i="5"/>
  <c r="AP108" i="5"/>
  <c r="AP107" i="5"/>
  <c r="AP106" i="5"/>
  <c r="AP105" i="5"/>
  <c r="AP104" i="5"/>
  <c r="AP103" i="5"/>
  <c r="AP102" i="5"/>
  <c r="AP101" i="5"/>
  <c r="AP100" i="5"/>
  <c r="AP99" i="5"/>
  <c r="AP98" i="5"/>
  <c r="AP97" i="5"/>
  <c r="AP96" i="5"/>
  <c r="AP94" i="5"/>
  <c r="AP93" i="5"/>
  <c r="AP92" i="5"/>
  <c r="AP91" i="5"/>
  <c r="AP90" i="5"/>
  <c r="AP89" i="5"/>
  <c r="AP88" i="5"/>
  <c r="AP87" i="5"/>
  <c r="AP86" i="5"/>
  <c r="AP85" i="5"/>
  <c r="AP83" i="5"/>
  <c r="AP82" i="5"/>
  <c r="AP81" i="5"/>
  <c r="AP80" i="5"/>
  <c r="AP79" i="5"/>
  <c r="AP78" i="5"/>
  <c r="AP77" i="5"/>
  <c r="AP76" i="5"/>
  <c r="AP75" i="5"/>
  <c r="AP74" i="5"/>
  <c r="AP73" i="5"/>
  <c r="AP72" i="5"/>
  <c r="AP71" i="5"/>
  <c r="AP70" i="5"/>
  <c r="AP69" i="5"/>
  <c r="AP68" i="5"/>
  <c r="AP67" i="5"/>
  <c r="AP66" i="5"/>
  <c r="AP65" i="5"/>
  <c r="AP64" i="5"/>
  <c r="AP63" i="5"/>
  <c r="AP62" i="5"/>
  <c r="AP61" i="5"/>
  <c r="AP60" i="5"/>
  <c r="AP58" i="5"/>
  <c r="AP56" i="5"/>
  <c r="AP55" i="5"/>
  <c r="AP54" i="5"/>
  <c r="AP53" i="5"/>
  <c r="AP52" i="5"/>
  <c r="AP51" i="5"/>
  <c r="AP50" i="5"/>
  <c r="AP49" i="5"/>
  <c r="AP47" i="5"/>
  <c r="AP46" i="5"/>
  <c r="AP44" i="5"/>
  <c r="AP43" i="5"/>
  <c r="AP42" i="5"/>
  <c r="AP41" i="5"/>
  <c r="AP40" i="5"/>
  <c r="AP39" i="5"/>
  <c r="AP38" i="5"/>
  <c r="AP37" i="5"/>
  <c r="AP36" i="5"/>
  <c r="AP35" i="5"/>
  <c r="AP34" i="5"/>
  <c r="AP33" i="5"/>
  <c r="AP31" i="5"/>
  <c r="AP30" i="5"/>
  <c r="AP29" i="5"/>
  <c r="AP28" i="5"/>
  <c r="AP27" i="5"/>
  <c r="AP26" i="5"/>
  <c r="AP25" i="5"/>
  <c r="AP14" i="5"/>
  <c r="AQ687" i="5"/>
  <c r="AQ605" i="5"/>
  <c r="AQ604" i="5"/>
  <c r="AQ602" i="5"/>
  <c r="AQ601" i="5"/>
  <c r="AQ600" i="5"/>
  <c r="AQ599" i="5"/>
  <c r="AQ598" i="5"/>
  <c r="AQ597" i="5"/>
  <c r="AQ595" i="5"/>
  <c r="AQ593" i="5"/>
  <c r="AQ592" i="5"/>
  <c r="AQ591" i="5"/>
  <c r="AQ590" i="5"/>
  <c r="AQ589" i="5"/>
  <c r="AQ588" i="5"/>
  <c r="AQ586" i="5"/>
  <c r="AQ585" i="5"/>
  <c r="AQ584" i="5"/>
  <c r="AQ582" i="5"/>
  <c r="AQ581" i="5"/>
  <c r="AQ580" i="5"/>
  <c r="AQ579" i="5"/>
  <c r="AQ578" i="5"/>
  <c r="AQ577" i="5"/>
  <c r="AQ576" i="5"/>
  <c r="AQ575" i="5"/>
  <c r="AQ574" i="5"/>
  <c r="AQ573" i="5"/>
  <c r="AQ572" i="5"/>
  <c r="AQ571" i="5"/>
  <c r="AQ570" i="5"/>
  <c r="AQ569" i="5"/>
  <c r="AQ568" i="5"/>
  <c r="AQ567" i="5"/>
  <c r="AQ566" i="5"/>
  <c r="AQ565" i="5"/>
  <c r="AQ564" i="5"/>
  <c r="AQ563" i="5"/>
  <c r="AQ562" i="5"/>
  <c r="AQ561" i="5"/>
  <c r="AQ559" i="5"/>
  <c r="AQ558" i="5"/>
  <c r="AQ557" i="5"/>
  <c r="AQ556" i="5"/>
  <c r="AQ555" i="5"/>
  <c r="AQ554" i="5"/>
  <c r="AQ553" i="5"/>
  <c r="AQ552" i="5"/>
  <c r="AQ551" i="5"/>
  <c r="AQ550" i="5"/>
  <c r="AQ549" i="5"/>
  <c r="AQ548" i="5"/>
  <c r="AQ547" i="5"/>
  <c r="AQ539" i="5"/>
  <c r="AQ536" i="5"/>
  <c r="AQ494" i="5"/>
  <c r="AQ489" i="5"/>
  <c r="AQ487" i="5"/>
  <c r="AQ446" i="5"/>
  <c r="AQ445" i="5"/>
  <c r="AQ444" i="5"/>
  <c r="AQ443" i="5"/>
  <c r="AQ442" i="5"/>
  <c r="AQ441" i="5"/>
  <c r="AQ440" i="5"/>
  <c r="AQ439" i="5"/>
  <c r="AQ438" i="5"/>
  <c r="AQ437" i="5"/>
  <c r="AQ436" i="5"/>
  <c r="AQ435" i="5"/>
  <c r="AQ434" i="5"/>
  <c r="AQ433" i="5"/>
  <c r="AQ432" i="5"/>
  <c r="AQ431" i="5"/>
  <c r="AQ430" i="5"/>
  <c r="AQ429" i="5"/>
  <c r="AQ428" i="5"/>
  <c r="AQ427" i="5"/>
  <c r="AQ426" i="5"/>
  <c r="AQ425" i="5"/>
  <c r="AQ424" i="5"/>
  <c r="AQ423" i="5"/>
  <c r="AQ422" i="5"/>
  <c r="AQ421" i="5"/>
  <c r="AQ420" i="5"/>
  <c r="AQ419" i="5"/>
  <c r="AQ418" i="5"/>
  <c r="AQ417" i="5"/>
  <c r="AQ416" i="5"/>
  <c r="AQ414" i="5"/>
  <c r="AQ413" i="5"/>
  <c r="AQ412" i="5"/>
  <c r="AQ411" i="5"/>
  <c r="AQ410" i="5"/>
  <c r="AQ409" i="5"/>
  <c r="AQ408" i="5"/>
  <c r="AQ407" i="5"/>
  <c r="AQ406" i="5"/>
  <c r="AQ405" i="5"/>
  <c r="AQ404" i="5"/>
  <c r="AQ403" i="5"/>
  <c r="AQ402" i="5"/>
  <c r="AQ401" i="5"/>
  <c r="AQ400" i="5"/>
  <c r="AQ399" i="5"/>
  <c r="AQ398" i="5"/>
  <c r="AQ397" i="5"/>
  <c r="AQ396" i="5"/>
  <c r="AQ395" i="5"/>
  <c r="AQ394" i="5"/>
  <c r="AQ393" i="5"/>
  <c r="AQ392" i="5"/>
  <c r="AQ391" i="5"/>
  <c r="AQ390" i="5"/>
  <c r="AQ389" i="5"/>
  <c r="AQ388" i="5"/>
  <c r="AQ387" i="5"/>
  <c r="AQ386" i="5"/>
  <c r="AQ385" i="5"/>
  <c r="AQ384" i="5"/>
  <c r="AQ383" i="5"/>
  <c r="AQ382" i="5"/>
  <c r="AQ381" i="5"/>
  <c r="AQ380" i="5"/>
  <c r="AQ379" i="5"/>
  <c r="AQ378" i="5"/>
  <c r="AQ377" i="5"/>
  <c r="AQ376" i="5"/>
  <c r="AQ375" i="5"/>
  <c r="AQ374" i="5"/>
  <c r="AQ373" i="5"/>
  <c r="AQ372" i="5"/>
  <c r="AQ371" i="5"/>
  <c r="AQ370" i="5"/>
  <c r="AQ369" i="5"/>
  <c r="AQ368" i="5"/>
  <c r="AQ367" i="5"/>
  <c r="AQ366" i="5"/>
  <c r="AQ365" i="5"/>
  <c r="AQ364" i="5"/>
  <c r="AQ363" i="5"/>
  <c r="AQ362" i="5"/>
  <c r="AQ361" i="5"/>
  <c r="AQ360" i="5"/>
  <c r="AQ359" i="5"/>
  <c r="AQ358" i="5"/>
  <c r="AQ357" i="5"/>
  <c r="AQ356" i="5"/>
  <c r="AQ355" i="5"/>
  <c r="AQ354" i="5"/>
  <c r="AQ353" i="5"/>
  <c r="AQ352" i="5"/>
  <c r="AQ351" i="5"/>
  <c r="AQ350" i="5"/>
  <c r="AQ349" i="5"/>
  <c r="AQ348" i="5"/>
  <c r="AQ347" i="5"/>
  <c r="AQ346" i="5"/>
  <c r="AQ345" i="5"/>
  <c r="AQ344" i="5"/>
  <c r="AQ343" i="5"/>
  <c r="AQ342" i="5"/>
  <c r="AQ341" i="5"/>
  <c r="AQ339" i="5"/>
  <c r="AQ338" i="5"/>
  <c r="AQ337" i="5"/>
  <c r="AQ336" i="5"/>
  <c r="AQ335" i="5"/>
  <c r="AQ334" i="5"/>
  <c r="AQ333" i="5"/>
  <c r="AQ332" i="5"/>
  <c r="AQ331" i="5"/>
  <c r="AQ330" i="5"/>
  <c r="AQ329" i="5"/>
  <c r="AQ328" i="5"/>
  <c r="AQ327" i="5"/>
  <c r="AQ326" i="5"/>
  <c r="AQ325" i="5"/>
  <c r="AQ324" i="5"/>
  <c r="AQ323" i="5"/>
  <c r="AQ322" i="5"/>
  <c r="AQ321" i="5"/>
  <c r="AQ320" i="5"/>
  <c r="AQ319" i="5"/>
  <c r="AQ318" i="5"/>
  <c r="AQ317" i="5"/>
  <c r="AQ316" i="5"/>
  <c r="AQ315" i="5"/>
  <c r="AQ314" i="5"/>
  <c r="AQ313" i="5"/>
  <c r="AQ312" i="5"/>
  <c r="AQ311" i="5"/>
  <c r="AQ310" i="5"/>
  <c r="AQ309" i="5"/>
  <c r="AQ308" i="5"/>
  <c r="AQ307" i="5"/>
  <c r="AQ306" i="5"/>
  <c r="AQ305" i="5"/>
  <c r="AQ304" i="5"/>
  <c r="AQ303" i="5"/>
  <c r="AQ302" i="5"/>
  <c r="AQ301" i="5"/>
  <c r="AQ300" i="5"/>
  <c r="AQ299" i="5"/>
  <c r="AQ298" i="5"/>
  <c r="AQ297" i="5"/>
  <c r="AQ296" i="5"/>
  <c r="AQ295" i="5"/>
  <c r="AQ294" i="5"/>
  <c r="AQ293" i="5"/>
  <c r="AQ292" i="5"/>
  <c r="AQ291" i="5"/>
  <c r="AQ290" i="5"/>
  <c r="AQ289" i="5"/>
  <c r="AQ288" i="5"/>
  <c r="AQ287" i="5"/>
  <c r="AQ286" i="5"/>
  <c r="AQ285" i="5"/>
  <c r="AQ284" i="5"/>
  <c r="AQ283" i="5"/>
  <c r="AQ281" i="5"/>
  <c r="AQ280" i="5"/>
  <c r="AQ279" i="5"/>
  <c r="AQ278" i="5"/>
  <c r="AQ277" i="5"/>
  <c r="AQ276" i="5"/>
  <c r="AQ275" i="5"/>
  <c r="AQ274" i="5"/>
  <c r="AQ273" i="5"/>
  <c r="AQ272" i="5"/>
  <c r="AQ271" i="5"/>
  <c r="AQ270" i="5"/>
  <c r="AQ269" i="5"/>
  <c r="AQ268" i="5"/>
  <c r="AQ267" i="5"/>
  <c r="AQ266" i="5"/>
  <c r="AQ265" i="5"/>
  <c r="AQ264" i="5"/>
  <c r="AQ263" i="5"/>
  <c r="AQ262" i="5"/>
  <c r="AQ261" i="5"/>
  <c r="AQ260" i="5"/>
  <c r="AQ258" i="5"/>
  <c r="AQ257" i="5"/>
  <c r="AQ256" i="5"/>
  <c r="AQ255" i="5"/>
  <c r="AQ254" i="5"/>
  <c r="AQ253" i="5"/>
  <c r="AQ252" i="5"/>
  <c r="AQ251" i="5"/>
  <c r="AQ250" i="5"/>
  <c r="AQ249" i="5"/>
  <c r="AQ248" i="5"/>
  <c r="AQ247" i="5"/>
  <c r="AQ246" i="5"/>
  <c r="AQ245" i="5"/>
  <c r="AQ244" i="5"/>
  <c r="AQ243" i="5"/>
  <c r="AQ242" i="5"/>
  <c r="AQ241" i="5"/>
  <c r="AQ240" i="5"/>
  <c r="AQ239" i="5"/>
  <c r="AQ238" i="5"/>
  <c r="AQ237" i="5"/>
  <c r="AQ236" i="5"/>
  <c r="AQ235" i="5"/>
  <c r="AQ234" i="5"/>
  <c r="AQ233" i="5"/>
  <c r="AQ232" i="5"/>
  <c r="AQ231" i="5"/>
  <c r="AQ230" i="5"/>
  <c r="AQ229" i="5"/>
  <c r="AQ228" i="5"/>
  <c r="AQ227" i="5"/>
  <c r="AQ226" i="5"/>
  <c r="AQ225" i="5"/>
  <c r="AQ224" i="5"/>
  <c r="AQ223" i="5"/>
  <c r="AQ222" i="5"/>
  <c r="AQ221" i="5"/>
  <c r="AQ220" i="5"/>
  <c r="AQ219" i="5"/>
  <c r="AQ218" i="5"/>
  <c r="AQ217" i="5"/>
  <c r="AQ216" i="5"/>
  <c r="AQ215" i="5"/>
  <c r="AQ214" i="5"/>
  <c r="AQ213" i="5"/>
  <c r="AQ212" i="5"/>
  <c r="AQ211" i="5"/>
  <c r="AQ210" i="5"/>
  <c r="AQ209" i="5"/>
  <c r="AQ208" i="5"/>
  <c r="AQ207" i="5"/>
  <c r="AQ206" i="5"/>
  <c r="AQ205" i="5"/>
  <c r="AQ204" i="5"/>
  <c r="AQ203" i="5"/>
  <c r="AQ202" i="5"/>
  <c r="AQ201" i="5"/>
  <c r="AQ200" i="5"/>
  <c r="AQ199" i="5"/>
  <c r="AQ198" i="5"/>
  <c r="AQ197" i="5"/>
  <c r="AQ196" i="5"/>
  <c r="AQ195" i="5"/>
  <c r="AQ194" i="5"/>
  <c r="AQ193" i="5"/>
  <c r="AQ192" i="5"/>
  <c r="AQ191" i="5"/>
  <c r="AQ190" i="5"/>
  <c r="AQ189" i="5"/>
  <c r="AQ188" i="5"/>
  <c r="AQ187" i="5"/>
  <c r="AQ186" i="5"/>
  <c r="AQ185" i="5"/>
  <c r="AQ184" i="5"/>
  <c r="AQ183" i="5"/>
  <c r="AQ182" i="5"/>
  <c r="AQ181" i="5"/>
  <c r="AQ180" i="5"/>
  <c r="AQ179" i="5"/>
  <c r="AQ178" i="5"/>
  <c r="AQ177" i="5"/>
  <c r="AQ176" i="5"/>
  <c r="AQ175" i="5"/>
  <c r="AQ174" i="5"/>
  <c r="AQ173" i="5"/>
  <c r="AQ172" i="5"/>
  <c r="AQ171" i="5"/>
  <c r="AQ170" i="5"/>
  <c r="AQ169" i="5"/>
  <c r="AQ168" i="5"/>
  <c r="AQ167" i="5"/>
  <c r="AQ166" i="5"/>
  <c r="AQ165" i="5"/>
  <c r="AQ164" i="5"/>
  <c r="AQ163" i="5"/>
  <c r="AQ162" i="5"/>
  <c r="AQ161" i="5"/>
  <c r="AQ160" i="5"/>
  <c r="AQ159" i="5"/>
  <c r="AQ158" i="5"/>
  <c r="AQ157" i="5"/>
  <c r="AQ156" i="5"/>
  <c r="AQ155" i="5"/>
  <c r="AQ154" i="5"/>
  <c r="AQ153" i="5"/>
  <c r="AQ152" i="5"/>
  <c r="AQ151" i="5"/>
  <c r="AQ150" i="5"/>
  <c r="AQ149" i="5"/>
  <c r="AQ148" i="5"/>
  <c r="AQ147" i="5"/>
  <c r="AQ146" i="5"/>
  <c r="AQ145" i="5"/>
  <c r="AQ144" i="5"/>
  <c r="AQ143" i="5"/>
  <c r="AQ142" i="5"/>
  <c r="AQ141" i="5"/>
  <c r="AQ140" i="5"/>
  <c r="AQ139" i="5"/>
  <c r="AQ138" i="5"/>
  <c r="AQ137" i="5"/>
  <c r="AQ136" i="5"/>
  <c r="AQ135" i="5"/>
  <c r="AQ134" i="5"/>
  <c r="AQ133" i="5"/>
  <c r="AQ132" i="5"/>
  <c r="AQ131" i="5"/>
  <c r="AQ130" i="5"/>
  <c r="AQ129" i="5"/>
  <c r="AQ128" i="5"/>
  <c r="AQ127" i="5"/>
  <c r="AQ126" i="5"/>
  <c r="AQ125" i="5"/>
  <c r="AQ124" i="5"/>
  <c r="AQ123" i="5"/>
  <c r="AQ122" i="5"/>
  <c r="AQ121" i="5"/>
  <c r="AQ120" i="5"/>
  <c r="AQ119" i="5"/>
  <c r="AQ118" i="5"/>
  <c r="AQ117" i="5"/>
  <c r="AQ116" i="5"/>
  <c r="AQ115" i="5"/>
  <c r="AQ114" i="5"/>
  <c r="AQ113" i="5"/>
  <c r="AQ112" i="5"/>
  <c r="AQ111" i="5"/>
  <c r="AQ110" i="5"/>
  <c r="AQ109" i="5"/>
  <c r="AQ108" i="5"/>
  <c r="AQ107" i="5"/>
  <c r="AQ106" i="5"/>
  <c r="AQ105" i="5"/>
  <c r="AQ104" i="5"/>
  <c r="AQ103" i="5"/>
  <c r="AQ102" i="5"/>
  <c r="AQ101" i="5"/>
  <c r="AQ100" i="5"/>
  <c r="AQ99" i="5"/>
  <c r="AQ98" i="5"/>
  <c r="AQ97" i="5"/>
  <c r="AQ96" i="5"/>
  <c r="AQ94" i="5"/>
  <c r="AQ93" i="5"/>
  <c r="AQ92" i="5"/>
  <c r="AQ91" i="5"/>
  <c r="AQ90" i="5"/>
  <c r="AQ89" i="5"/>
  <c r="AQ88" i="5"/>
  <c r="AQ87" i="5"/>
  <c r="AQ86" i="5"/>
  <c r="AQ85" i="5"/>
  <c r="AQ83" i="5"/>
  <c r="AQ82" i="5"/>
  <c r="AQ81" i="5"/>
  <c r="AQ80" i="5"/>
  <c r="AQ79" i="5"/>
  <c r="AQ78" i="5"/>
  <c r="AQ77" i="5"/>
  <c r="AQ76" i="5"/>
  <c r="AQ75" i="5"/>
  <c r="AQ74" i="5"/>
  <c r="AQ73" i="5"/>
  <c r="AQ72" i="5"/>
  <c r="AQ71" i="5"/>
  <c r="AQ70" i="5"/>
  <c r="AQ69" i="5"/>
  <c r="AQ68" i="5"/>
  <c r="AQ67" i="5"/>
  <c r="AQ66" i="5"/>
  <c r="AQ65" i="5"/>
  <c r="AQ64" i="5"/>
  <c r="AQ63" i="5"/>
  <c r="AQ62" i="5"/>
  <c r="AQ61" i="5"/>
  <c r="AQ60" i="5"/>
  <c r="AQ58" i="5"/>
  <c r="AQ56" i="5"/>
  <c r="AQ55" i="5"/>
  <c r="AQ54" i="5"/>
  <c r="AQ53" i="5"/>
  <c r="AQ52" i="5"/>
  <c r="AQ51" i="5"/>
  <c r="AQ50" i="5"/>
  <c r="AQ49" i="5"/>
  <c r="AQ47" i="5"/>
  <c r="AQ46" i="5"/>
  <c r="AQ44" i="5"/>
  <c r="AQ43" i="5"/>
  <c r="AQ42" i="5"/>
  <c r="AQ41" i="5"/>
  <c r="AQ40" i="5"/>
  <c r="AQ39" i="5"/>
  <c r="AQ38" i="5"/>
  <c r="AQ37" i="5"/>
  <c r="AQ36" i="5"/>
  <c r="AQ35" i="5"/>
  <c r="AQ34" i="5"/>
  <c r="AQ33" i="5"/>
  <c r="AQ31" i="5"/>
  <c r="AQ30" i="5"/>
  <c r="AQ29" i="5"/>
  <c r="AQ28" i="5"/>
  <c r="AQ27" i="5"/>
  <c r="AQ26" i="5"/>
  <c r="AQ25" i="5"/>
  <c r="AQ14" i="5"/>
  <c r="AR687" i="5"/>
  <c r="AR605" i="5"/>
  <c r="AR604" i="5"/>
  <c r="AR602" i="5"/>
  <c r="AR601" i="5"/>
  <c r="AR600" i="5"/>
  <c r="AR599" i="5"/>
  <c r="AR598" i="5"/>
  <c r="AR597" i="5"/>
  <c r="AR595" i="5"/>
  <c r="AR593" i="5"/>
  <c r="AR592" i="5"/>
  <c r="AR591" i="5"/>
  <c r="AR590" i="5"/>
  <c r="AR589" i="5"/>
  <c r="AR588" i="5"/>
  <c r="AR586" i="5"/>
  <c r="AR585" i="5"/>
  <c r="AR584" i="5"/>
  <c r="AR582" i="5"/>
  <c r="AR581" i="5"/>
  <c r="AR580" i="5"/>
  <c r="AR579" i="5"/>
  <c r="AR578" i="5"/>
  <c r="AR577" i="5"/>
  <c r="AR576" i="5"/>
  <c r="AR575" i="5"/>
  <c r="AR574" i="5"/>
  <c r="AR573" i="5"/>
  <c r="AR572" i="5"/>
  <c r="AR571" i="5"/>
  <c r="AR570" i="5"/>
  <c r="AR569" i="5"/>
  <c r="AR568" i="5"/>
  <c r="AR567" i="5"/>
  <c r="AR566" i="5"/>
  <c r="AR565" i="5"/>
  <c r="AR564" i="5"/>
  <c r="AR563" i="5"/>
  <c r="AR562" i="5"/>
  <c r="AR561" i="5"/>
  <c r="AR559" i="5"/>
  <c r="AR558" i="5"/>
  <c r="AR557" i="5"/>
  <c r="AR556" i="5"/>
  <c r="AR555" i="5"/>
  <c r="AR554" i="5"/>
  <c r="AR553" i="5"/>
  <c r="AR552" i="5"/>
  <c r="AR551" i="5"/>
  <c r="AR550" i="5"/>
  <c r="AR549" i="5"/>
  <c r="AR548" i="5"/>
  <c r="AR547" i="5"/>
  <c r="AR539" i="5"/>
  <c r="AR536" i="5"/>
  <c r="AR494" i="5"/>
  <c r="AR489" i="5"/>
  <c r="AR487" i="5"/>
  <c r="AR446" i="5"/>
  <c r="AR445" i="5"/>
  <c r="AR444" i="5"/>
  <c r="AR443" i="5"/>
  <c r="AR442" i="5"/>
  <c r="AR441" i="5"/>
  <c r="AR440" i="5"/>
  <c r="AR439" i="5"/>
  <c r="AR438" i="5"/>
  <c r="AR437" i="5"/>
  <c r="AR436" i="5"/>
  <c r="AR435" i="5"/>
  <c r="AR434" i="5"/>
  <c r="AR433" i="5"/>
  <c r="AR432" i="5"/>
  <c r="AR431" i="5"/>
  <c r="AR430" i="5"/>
  <c r="AR429" i="5"/>
  <c r="AR428" i="5"/>
  <c r="AR427" i="5"/>
  <c r="AR426" i="5"/>
  <c r="AR425" i="5"/>
  <c r="AR424" i="5"/>
  <c r="AR423" i="5"/>
  <c r="AR422" i="5"/>
  <c r="AR421" i="5"/>
  <c r="AR420" i="5"/>
  <c r="AR419" i="5"/>
  <c r="AR418" i="5"/>
  <c r="AR417" i="5"/>
  <c r="AR416" i="5"/>
  <c r="AR414" i="5"/>
  <c r="AR413" i="5"/>
  <c r="AR412" i="5"/>
  <c r="AR411" i="5"/>
  <c r="AR410" i="5"/>
  <c r="AR409" i="5"/>
  <c r="AR408" i="5"/>
  <c r="AR407" i="5"/>
  <c r="AR406" i="5"/>
  <c r="AR405" i="5"/>
  <c r="AR404" i="5"/>
  <c r="AR403" i="5"/>
  <c r="AR402" i="5"/>
  <c r="AR401" i="5"/>
  <c r="AR400" i="5"/>
  <c r="AR399" i="5"/>
  <c r="AR398" i="5"/>
  <c r="AR397" i="5"/>
  <c r="AR396" i="5"/>
  <c r="AR395" i="5"/>
  <c r="AR394" i="5"/>
  <c r="AR393" i="5"/>
  <c r="AR392" i="5"/>
  <c r="AR391" i="5"/>
  <c r="AR390" i="5"/>
  <c r="AR389" i="5"/>
  <c r="AR388" i="5"/>
  <c r="AR387" i="5"/>
  <c r="AR386" i="5"/>
  <c r="AR385" i="5"/>
  <c r="AR384" i="5"/>
  <c r="AR383" i="5"/>
  <c r="AR382" i="5"/>
  <c r="AR381" i="5"/>
  <c r="AR380" i="5"/>
  <c r="AR379" i="5"/>
  <c r="AR378" i="5"/>
  <c r="AR377" i="5"/>
  <c r="AR376" i="5"/>
  <c r="AR375" i="5"/>
  <c r="AR374" i="5"/>
  <c r="AR373" i="5"/>
  <c r="AR372" i="5"/>
  <c r="AR371" i="5"/>
  <c r="AR370" i="5"/>
  <c r="AR369" i="5"/>
  <c r="AR368" i="5"/>
  <c r="AR367" i="5"/>
  <c r="AR366" i="5"/>
  <c r="AR365" i="5"/>
  <c r="AR364" i="5"/>
  <c r="AR363" i="5"/>
  <c r="AR362" i="5"/>
  <c r="AR361" i="5"/>
  <c r="AR360" i="5"/>
  <c r="AR359" i="5"/>
  <c r="AR358" i="5"/>
  <c r="AR357" i="5"/>
  <c r="AR356" i="5"/>
  <c r="AR355" i="5"/>
  <c r="AR354" i="5"/>
  <c r="AR353" i="5"/>
  <c r="AR352" i="5"/>
  <c r="AR351" i="5"/>
  <c r="AR350" i="5"/>
  <c r="AR349" i="5"/>
  <c r="AR348" i="5"/>
  <c r="AR347" i="5"/>
  <c r="AR346" i="5"/>
  <c r="AR345" i="5"/>
  <c r="AR344" i="5"/>
  <c r="AR343" i="5"/>
  <c r="AR342" i="5"/>
  <c r="AR341" i="5"/>
  <c r="AR339" i="5"/>
  <c r="AR338" i="5"/>
  <c r="AR337" i="5"/>
  <c r="AR336" i="5"/>
  <c r="AR335" i="5"/>
  <c r="AR334" i="5"/>
  <c r="AR333" i="5"/>
  <c r="AR332" i="5"/>
  <c r="AR331" i="5"/>
  <c r="AR330" i="5"/>
  <c r="AR329" i="5"/>
  <c r="AR328" i="5"/>
  <c r="AR327" i="5"/>
  <c r="AR326" i="5"/>
  <c r="AR325" i="5"/>
  <c r="AR324" i="5"/>
  <c r="AR323" i="5"/>
  <c r="AR322" i="5"/>
  <c r="AR321" i="5"/>
  <c r="AR320" i="5"/>
  <c r="AR319" i="5"/>
  <c r="AR318" i="5"/>
  <c r="AR317" i="5"/>
  <c r="AR316" i="5"/>
  <c r="AR315" i="5"/>
  <c r="AR314" i="5"/>
  <c r="AR313" i="5"/>
  <c r="AR312" i="5"/>
  <c r="AR311" i="5"/>
  <c r="AR310" i="5"/>
  <c r="AR309" i="5"/>
  <c r="AR308" i="5"/>
  <c r="AR307" i="5"/>
  <c r="AR306" i="5"/>
  <c r="AR305" i="5"/>
  <c r="AR304" i="5"/>
  <c r="AR303" i="5"/>
  <c r="AR302" i="5"/>
  <c r="AR301" i="5"/>
  <c r="AR300" i="5"/>
  <c r="AR299" i="5"/>
  <c r="AR298" i="5"/>
  <c r="AR297" i="5"/>
  <c r="AR296" i="5"/>
  <c r="AR295" i="5"/>
  <c r="AR294" i="5"/>
  <c r="AR293" i="5"/>
  <c r="AR292" i="5"/>
  <c r="AR291" i="5"/>
  <c r="AR290" i="5"/>
  <c r="AR289" i="5"/>
  <c r="AR288" i="5"/>
  <c r="AR287" i="5"/>
  <c r="AR286" i="5"/>
  <c r="AR285" i="5"/>
  <c r="AR284" i="5"/>
  <c r="AR283" i="5"/>
  <c r="AR281" i="5"/>
  <c r="AR280" i="5"/>
  <c r="AR279" i="5"/>
  <c r="AR278" i="5"/>
  <c r="AR277" i="5"/>
  <c r="AR276" i="5"/>
  <c r="AR275" i="5"/>
  <c r="AR274" i="5"/>
  <c r="AR273" i="5"/>
  <c r="AR272" i="5"/>
  <c r="AR271" i="5"/>
  <c r="AR270" i="5"/>
  <c r="AR269" i="5"/>
  <c r="AR268" i="5"/>
  <c r="AR267" i="5"/>
  <c r="AR266" i="5"/>
  <c r="AR265" i="5"/>
  <c r="AR264" i="5"/>
  <c r="AR263" i="5"/>
  <c r="AR262" i="5"/>
  <c r="AR261" i="5"/>
  <c r="AR260" i="5"/>
  <c r="AR258" i="5"/>
  <c r="AR257" i="5"/>
  <c r="AR256" i="5"/>
  <c r="AR255" i="5"/>
  <c r="AR254" i="5"/>
  <c r="AR253" i="5"/>
  <c r="AR252" i="5"/>
  <c r="AR251" i="5"/>
  <c r="AR250" i="5"/>
  <c r="AR249" i="5"/>
  <c r="AR248" i="5"/>
  <c r="AR247" i="5"/>
  <c r="AR246" i="5"/>
  <c r="AR245" i="5"/>
  <c r="AR244" i="5"/>
  <c r="AR243" i="5"/>
  <c r="AR242" i="5"/>
  <c r="AR241" i="5"/>
  <c r="AR240" i="5"/>
  <c r="AR239" i="5"/>
  <c r="AR238" i="5"/>
  <c r="AR237" i="5"/>
  <c r="AR236" i="5"/>
  <c r="AR235" i="5"/>
  <c r="AR234" i="5"/>
  <c r="AR233" i="5"/>
  <c r="AR232" i="5"/>
  <c r="AR231" i="5"/>
  <c r="AR230" i="5"/>
  <c r="AR229" i="5"/>
  <c r="AR228" i="5"/>
  <c r="AR227" i="5"/>
  <c r="AR226" i="5"/>
  <c r="AR225" i="5"/>
  <c r="AR224" i="5"/>
  <c r="AR223" i="5"/>
  <c r="AR222" i="5"/>
  <c r="AR221" i="5"/>
  <c r="AR220" i="5"/>
  <c r="AR219" i="5"/>
  <c r="AR218" i="5"/>
  <c r="AR217" i="5"/>
  <c r="AR216" i="5"/>
  <c r="AR215" i="5"/>
  <c r="AR214" i="5"/>
  <c r="AR213" i="5"/>
  <c r="AR212" i="5"/>
  <c r="AR211" i="5"/>
  <c r="AR210" i="5"/>
  <c r="AR209" i="5"/>
  <c r="AR208" i="5"/>
  <c r="AR207" i="5"/>
  <c r="AR206" i="5"/>
  <c r="AR205" i="5"/>
  <c r="AR204" i="5"/>
  <c r="AR203" i="5"/>
  <c r="AR202" i="5"/>
  <c r="AR201" i="5"/>
  <c r="AR200" i="5"/>
  <c r="AR199" i="5"/>
  <c r="AR198" i="5"/>
  <c r="AR197" i="5"/>
  <c r="AR196" i="5"/>
  <c r="AR195" i="5"/>
  <c r="AR194" i="5"/>
  <c r="AR193" i="5"/>
  <c r="AR192" i="5"/>
  <c r="AR191" i="5"/>
  <c r="AR190" i="5"/>
  <c r="AR189" i="5"/>
  <c r="AR188" i="5"/>
  <c r="AR187" i="5"/>
  <c r="AR186" i="5"/>
  <c r="AR185" i="5"/>
  <c r="AR184" i="5"/>
  <c r="AR183" i="5"/>
  <c r="AR182" i="5"/>
  <c r="AR181" i="5"/>
  <c r="AR180" i="5"/>
  <c r="AR179" i="5"/>
  <c r="AR178" i="5"/>
  <c r="AR177" i="5"/>
  <c r="AR176" i="5"/>
  <c r="AR175" i="5"/>
  <c r="AR174" i="5"/>
  <c r="AR173" i="5"/>
  <c r="AR172" i="5"/>
  <c r="AR171" i="5"/>
  <c r="AR170" i="5"/>
  <c r="AR169" i="5"/>
  <c r="AR168" i="5"/>
  <c r="AR167" i="5"/>
  <c r="AR166" i="5"/>
  <c r="AR165" i="5"/>
  <c r="AR164" i="5"/>
  <c r="AR163" i="5"/>
  <c r="AR162" i="5"/>
  <c r="AR161" i="5"/>
  <c r="AR160" i="5"/>
  <c r="AR159" i="5"/>
  <c r="AR158" i="5"/>
  <c r="AR157" i="5"/>
  <c r="AR156" i="5"/>
  <c r="AR155" i="5"/>
  <c r="AR154" i="5"/>
  <c r="AR153" i="5"/>
  <c r="AR152" i="5"/>
  <c r="AR151" i="5"/>
  <c r="AR150" i="5"/>
  <c r="AR149" i="5"/>
  <c r="AR148" i="5"/>
  <c r="AR147" i="5"/>
  <c r="AR146" i="5"/>
  <c r="AR145" i="5"/>
  <c r="AR144" i="5"/>
  <c r="AR143" i="5"/>
  <c r="AR142" i="5"/>
  <c r="AR141" i="5"/>
  <c r="AR140" i="5"/>
  <c r="AR139" i="5"/>
  <c r="AR138" i="5"/>
  <c r="AR137" i="5"/>
  <c r="AR136" i="5"/>
  <c r="AR135" i="5"/>
  <c r="AR134" i="5"/>
  <c r="AR133" i="5"/>
  <c r="AR132" i="5"/>
  <c r="AR131" i="5"/>
  <c r="AR130" i="5"/>
  <c r="AR129" i="5"/>
  <c r="AR128" i="5"/>
  <c r="AR127" i="5"/>
  <c r="AR126" i="5"/>
  <c r="AR125" i="5"/>
  <c r="AR124" i="5"/>
  <c r="AR123" i="5"/>
  <c r="AR122" i="5"/>
  <c r="AR121" i="5"/>
  <c r="AR120" i="5"/>
  <c r="AR119" i="5"/>
  <c r="AR118" i="5"/>
  <c r="AR117" i="5"/>
  <c r="AR116" i="5"/>
  <c r="AR115" i="5"/>
  <c r="AR114" i="5"/>
  <c r="AR113" i="5"/>
  <c r="AR112" i="5"/>
  <c r="AR111" i="5"/>
  <c r="AR110" i="5"/>
  <c r="AR109" i="5"/>
  <c r="AR108" i="5"/>
  <c r="AR107" i="5"/>
  <c r="AR106" i="5"/>
  <c r="AR105" i="5"/>
  <c r="AR104" i="5"/>
  <c r="AR103" i="5"/>
  <c r="AR102" i="5"/>
  <c r="AR101" i="5"/>
  <c r="AR100" i="5"/>
  <c r="AR99" i="5"/>
  <c r="AR98" i="5"/>
  <c r="AR97" i="5"/>
  <c r="AR96" i="5"/>
  <c r="AR94" i="5"/>
  <c r="AR93" i="5"/>
  <c r="AR92" i="5"/>
  <c r="AR91" i="5"/>
  <c r="AR90" i="5"/>
  <c r="AR89" i="5"/>
  <c r="AR88" i="5"/>
  <c r="AR87" i="5"/>
  <c r="AR86" i="5"/>
  <c r="AR85" i="5"/>
  <c r="AR83" i="5"/>
  <c r="AR82" i="5"/>
  <c r="AR81" i="5"/>
  <c r="AR80" i="5"/>
  <c r="AR79" i="5"/>
  <c r="AR78" i="5"/>
  <c r="AR77" i="5"/>
  <c r="AR76" i="5"/>
  <c r="AR75" i="5"/>
  <c r="AR74" i="5"/>
  <c r="AR73" i="5"/>
  <c r="AR72" i="5"/>
  <c r="AR71" i="5"/>
  <c r="AR70" i="5"/>
  <c r="AR69" i="5"/>
  <c r="AR68" i="5"/>
  <c r="AR67" i="5"/>
  <c r="AR66" i="5"/>
  <c r="AR65" i="5"/>
  <c r="AR64" i="5"/>
  <c r="AR63" i="5"/>
  <c r="AR62" i="5"/>
  <c r="AR61" i="5"/>
  <c r="AR60" i="5"/>
  <c r="AR58" i="5"/>
  <c r="AR56" i="5"/>
  <c r="AR55" i="5"/>
  <c r="AR54" i="5"/>
  <c r="AR53" i="5"/>
  <c r="AR52" i="5"/>
  <c r="AR51" i="5"/>
  <c r="AR50" i="5"/>
  <c r="AR49" i="5"/>
  <c r="AR47" i="5"/>
  <c r="AR46" i="5"/>
  <c r="AR44" i="5"/>
  <c r="AR43" i="5"/>
  <c r="AR42" i="5"/>
  <c r="AR41" i="5"/>
  <c r="AR40" i="5"/>
  <c r="AR39" i="5"/>
  <c r="AR38" i="5"/>
  <c r="AR37" i="5"/>
  <c r="AR36" i="5"/>
  <c r="AR35" i="5"/>
  <c r="AR34" i="5"/>
  <c r="AR33" i="5"/>
  <c r="AR31" i="5"/>
  <c r="AR30" i="5"/>
  <c r="AR29" i="5"/>
  <c r="AR28" i="5"/>
  <c r="AR27" i="5"/>
  <c r="AR26" i="5"/>
  <c r="AR25" i="5"/>
  <c r="AT687" i="5"/>
  <c r="AT605" i="5"/>
  <c r="AT604" i="5"/>
  <c r="AT602" i="5"/>
  <c r="AT601" i="5"/>
  <c r="AT600" i="5"/>
  <c r="AT599" i="5"/>
  <c r="AT598" i="5"/>
  <c r="AT597" i="5"/>
  <c r="AT595" i="5"/>
  <c r="AT593" i="5"/>
  <c r="AT592" i="5"/>
  <c r="AT591" i="5"/>
  <c r="AT590" i="5"/>
  <c r="AT589" i="5"/>
  <c r="AT588" i="5"/>
  <c r="AT586" i="5"/>
  <c r="AT585" i="5"/>
  <c r="AT584" i="5"/>
  <c r="AT582" i="5"/>
  <c r="AT581" i="5"/>
  <c r="AT580" i="5"/>
  <c r="AT579" i="5"/>
  <c r="AT578" i="5"/>
  <c r="AT577" i="5"/>
  <c r="AT576" i="5"/>
  <c r="AT575" i="5"/>
  <c r="AT574" i="5"/>
  <c r="AT573" i="5"/>
  <c r="AT572" i="5"/>
  <c r="AT571" i="5"/>
  <c r="AT570" i="5"/>
  <c r="AT569" i="5"/>
  <c r="AT568" i="5"/>
  <c r="AT567" i="5"/>
  <c r="AT566" i="5"/>
  <c r="AT565" i="5"/>
  <c r="AT564" i="5"/>
  <c r="AT563" i="5"/>
  <c r="AT562" i="5"/>
  <c r="AT561" i="5"/>
  <c r="AT559" i="5"/>
  <c r="AT558" i="5"/>
  <c r="AT557" i="5"/>
  <c r="AT556" i="5"/>
  <c r="AT555" i="5"/>
  <c r="AT554" i="5"/>
  <c r="AT553" i="5"/>
  <c r="AT552" i="5"/>
  <c r="AT551" i="5"/>
  <c r="AT550" i="5"/>
  <c r="AT549" i="5"/>
  <c r="AT548" i="5"/>
  <c r="AT547" i="5"/>
  <c r="AT539" i="5"/>
  <c r="AT536" i="5"/>
  <c r="AT494" i="5"/>
  <c r="AT489" i="5"/>
  <c r="AT487" i="5"/>
  <c r="AT446" i="5"/>
  <c r="AT445" i="5"/>
  <c r="AT444" i="5"/>
  <c r="AT443" i="5"/>
  <c r="AT442" i="5"/>
  <c r="AT441" i="5"/>
  <c r="AT440" i="5"/>
  <c r="AT439" i="5"/>
  <c r="AT438" i="5"/>
  <c r="AT437" i="5"/>
  <c r="AT436" i="5"/>
  <c r="AT435" i="5"/>
  <c r="AT434" i="5"/>
  <c r="AT433" i="5"/>
  <c r="AT432" i="5"/>
  <c r="AT431" i="5"/>
  <c r="AT430" i="5"/>
  <c r="AT429" i="5"/>
  <c r="AT428" i="5"/>
  <c r="AT427" i="5"/>
  <c r="AT426" i="5"/>
  <c r="AT425" i="5"/>
  <c r="AT424" i="5"/>
  <c r="AT423" i="5"/>
  <c r="AT422" i="5"/>
  <c r="AT421" i="5"/>
  <c r="AT420" i="5"/>
  <c r="AT419" i="5"/>
  <c r="AT418" i="5"/>
  <c r="AT417" i="5"/>
  <c r="AT416" i="5"/>
  <c r="AT414" i="5"/>
  <c r="AT413" i="5"/>
  <c r="AT412" i="5"/>
  <c r="AT411" i="5"/>
  <c r="AT410" i="5"/>
  <c r="AT409" i="5"/>
  <c r="AT408" i="5"/>
  <c r="AT407" i="5"/>
  <c r="AT406" i="5"/>
  <c r="AT405" i="5"/>
  <c r="AT404" i="5"/>
  <c r="AT403" i="5"/>
  <c r="AT402" i="5"/>
  <c r="AT401" i="5"/>
  <c r="AT400" i="5"/>
  <c r="AT399" i="5"/>
  <c r="AT398" i="5"/>
  <c r="AT397" i="5"/>
  <c r="AT396" i="5"/>
  <c r="AT395" i="5"/>
  <c r="AT394" i="5"/>
  <c r="AT393" i="5"/>
  <c r="AT392" i="5"/>
  <c r="AT391" i="5"/>
  <c r="AT390" i="5"/>
  <c r="AT389" i="5"/>
  <c r="AT388" i="5"/>
  <c r="AT387" i="5"/>
  <c r="AT386" i="5"/>
  <c r="AT385" i="5"/>
  <c r="AT384" i="5"/>
  <c r="AT383" i="5"/>
  <c r="AT382" i="5"/>
  <c r="AT381" i="5"/>
  <c r="AT380" i="5"/>
  <c r="AT379" i="5"/>
  <c r="AT378" i="5"/>
  <c r="AT377" i="5"/>
  <c r="AT376" i="5"/>
  <c r="AT375" i="5"/>
  <c r="AT374" i="5"/>
  <c r="AT373" i="5"/>
  <c r="AT372" i="5"/>
  <c r="AT371" i="5"/>
  <c r="AT370" i="5"/>
  <c r="AT369" i="5"/>
  <c r="AT368" i="5"/>
  <c r="AT367" i="5"/>
  <c r="AT366" i="5"/>
  <c r="AT365" i="5"/>
  <c r="AT364" i="5"/>
  <c r="AT363" i="5"/>
  <c r="AT362" i="5"/>
  <c r="AT361" i="5"/>
  <c r="AT360" i="5"/>
  <c r="AT359" i="5"/>
  <c r="AT358" i="5"/>
  <c r="AT357" i="5"/>
  <c r="AT356" i="5"/>
  <c r="AT355" i="5"/>
  <c r="AT354" i="5"/>
  <c r="AT353" i="5"/>
  <c r="AT352" i="5"/>
  <c r="AT351" i="5"/>
  <c r="AT350" i="5"/>
  <c r="AT349" i="5"/>
  <c r="AT348" i="5"/>
  <c r="AT347" i="5"/>
  <c r="AT346" i="5"/>
  <c r="AT345" i="5"/>
  <c r="AT344" i="5"/>
  <c r="AT343" i="5"/>
  <c r="AT342" i="5"/>
  <c r="AT341" i="5"/>
  <c r="AT339" i="5"/>
  <c r="AT338" i="5"/>
  <c r="AT337" i="5"/>
  <c r="AT336" i="5"/>
  <c r="AT335" i="5"/>
  <c r="AT334" i="5"/>
  <c r="AT333" i="5"/>
  <c r="AT332" i="5"/>
  <c r="AT331" i="5"/>
  <c r="AT330" i="5"/>
  <c r="AT329" i="5"/>
  <c r="AT328" i="5"/>
  <c r="AT327" i="5"/>
  <c r="AT326" i="5"/>
  <c r="AT325" i="5"/>
  <c r="AT324" i="5"/>
  <c r="AT323" i="5"/>
  <c r="AT322" i="5"/>
  <c r="AT321" i="5"/>
  <c r="AT320" i="5"/>
  <c r="AT319" i="5"/>
  <c r="AT318" i="5"/>
  <c r="AT317" i="5"/>
  <c r="AT316" i="5"/>
  <c r="AT315" i="5"/>
  <c r="AT314" i="5"/>
  <c r="AT313" i="5"/>
  <c r="AT312" i="5"/>
  <c r="AT311" i="5"/>
  <c r="AT310" i="5"/>
  <c r="AT309" i="5"/>
  <c r="AT308" i="5"/>
  <c r="AT307" i="5"/>
  <c r="AT306" i="5"/>
  <c r="AT305" i="5"/>
  <c r="AT304" i="5"/>
  <c r="AT303" i="5"/>
  <c r="AT302" i="5"/>
  <c r="AT301" i="5"/>
  <c r="AT300" i="5"/>
  <c r="AT299" i="5"/>
  <c r="AT298" i="5"/>
  <c r="AT297" i="5"/>
  <c r="AT296" i="5"/>
  <c r="AT295" i="5"/>
  <c r="AT294" i="5"/>
  <c r="AT293" i="5"/>
  <c r="AT292" i="5"/>
  <c r="AT291" i="5"/>
  <c r="AT290" i="5"/>
  <c r="AT289" i="5"/>
  <c r="AT288" i="5"/>
  <c r="AT287" i="5"/>
  <c r="AT286" i="5"/>
  <c r="AT285" i="5"/>
  <c r="AT284" i="5"/>
  <c r="AT283" i="5"/>
  <c r="AT281" i="5"/>
  <c r="AT280" i="5"/>
  <c r="AT279" i="5"/>
  <c r="AT278" i="5"/>
  <c r="AT277" i="5"/>
  <c r="AT276" i="5"/>
  <c r="AT275" i="5"/>
  <c r="AT274" i="5"/>
  <c r="AT273" i="5"/>
  <c r="AT272" i="5"/>
  <c r="AT271" i="5"/>
  <c r="AT270" i="5"/>
  <c r="AT269" i="5"/>
  <c r="AT268" i="5"/>
  <c r="AT267" i="5"/>
  <c r="AT266" i="5"/>
  <c r="AT265" i="5"/>
  <c r="AT264" i="5"/>
  <c r="AT263" i="5"/>
  <c r="AT262" i="5"/>
  <c r="AT261" i="5"/>
  <c r="AT260" i="5"/>
  <c r="AT258" i="5"/>
  <c r="AT257" i="5"/>
  <c r="AT256" i="5"/>
  <c r="AT255" i="5"/>
  <c r="AT254" i="5"/>
  <c r="AT253" i="5"/>
  <c r="AT252" i="5"/>
  <c r="AT251" i="5"/>
  <c r="AT250" i="5"/>
  <c r="AT249" i="5"/>
  <c r="AT248" i="5"/>
  <c r="AT247" i="5"/>
  <c r="AT246" i="5"/>
  <c r="AT245" i="5"/>
  <c r="AT244" i="5"/>
  <c r="AT243" i="5"/>
  <c r="AT242" i="5"/>
  <c r="AT241" i="5"/>
  <c r="AT240" i="5"/>
  <c r="AT239" i="5"/>
  <c r="AT238" i="5"/>
  <c r="AT237" i="5"/>
  <c r="AT236" i="5"/>
  <c r="AT235" i="5"/>
  <c r="AT234" i="5"/>
  <c r="AT233" i="5"/>
  <c r="AT232" i="5"/>
  <c r="AT231" i="5"/>
  <c r="AT230" i="5"/>
  <c r="AT229" i="5"/>
  <c r="AT228" i="5"/>
  <c r="AT227" i="5"/>
  <c r="AT226" i="5"/>
  <c r="AT225" i="5"/>
  <c r="AT224" i="5"/>
  <c r="AT223" i="5"/>
  <c r="AT222" i="5"/>
  <c r="AT221" i="5"/>
  <c r="AT220" i="5"/>
  <c r="AT219" i="5"/>
  <c r="AT218" i="5"/>
  <c r="AT217" i="5"/>
  <c r="AT216" i="5"/>
  <c r="AT215" i="5"/>
  <c r="AT214" i="5"/>
  <c r="AT213" i="5"/>
  <c r="AT212" i="5"/>
  <c r="AT211" i="5"/>
  <c r="AT210" i="5"/>
  <c r="AT209" i="5"/>
  <c r="AT208" i="5"/>
  <c r="AT207" i="5"/>
  <c r="AT206" i="5"/>
  <c r="AT205" i="5"/>
  <c r="AT204" i="5"/>
  <c r="AT203" i="5"/>
  <c r="AT202" i="5"/>
  <c r="AT201" i="5"/>
  <c r="AT200" i="5"/>
  <c r="AT199" i="5"/>
  <c r="AT198" i="5"/>
  <c r="AT197" i="5"/>
  <c r="AT196" i="5"/>
  <c r="AT195" i="5"/>
  <c r="AT194" i="5"/>
  <c r="AT193" i="5"/>
  <c r="AT192" i="5"/>
  <c r="AT191" i="5"/>
  <c r="AT190" i="5"/>
  <c r="AT189" i="5"/>
  <c r="AT188" i="5"/>
  <c r="AT187" i="5"/>
  <c r="AT186" i="5"/>
  <c r="AT185" i="5"/>
  <c r="AT184" i="5"/>
  <c r="AT183" i="5"/>
  <c r="AT182" i="5"/>
  <c r="AT181" i="5"/>
  <c r="AT180" i="5"/>
  <c r="AT179" i="5"/>
  <c r="AT178" i="5"/>
  <c r="AT177" i="5"/>
  <c r="AT176" i="5"/>
  <c r="AT175" i="5"/>
  <c r="AT174" i="5"/>
  <c r="AT173" i="5"/>
  <c r="AT172" i="5"/>
  <c r="AT171" i="5"/>
  <c r="AT170" i="5"/>
  <c r="AT169" i="5"/>
  <c r="AT168" i="5"/>
  <c r="AT167" i="5"/>
  <c r="AT166" i="5"/>
  <c r="AT165" i="5"/>
  <c r="AT164" i="5"/>
  <c r="AT163" i="5"/>
  <c r="AT162" i="5"/>
  <c r="AT161" i="5"/>
  <c r="AT160" i="5"/>
  <c r="AT159" i="5"/>
  <c r="AT158" i="5"/>
  <c r="AT157" i="5"/>
  <c r="AT156" i="5"/>
  <c r="AT155" i="5"/>
  <c r="AT154" i="5"/>
  <c r="AT153" i="5"/>
  <c r="AT152" i="5"/>
  <c r="AT151" i="5"/>
  <c r="AT150" i="5"/>
  <c r="AT149" i="5"/>
  <c r="AT148" i="5"/>
  <c r="AT147" i="5"/>
  <c r="AT146" i="5"/>
  <c r="AT145" i="5"/>
  <c r="AT144" i="5"/>
  <c r="AT143" i="5"/>
  <c r="AT142" i="5"/>
  <c r="AT141" i="5"/>
  <c r="AT140" i="5"/>
  <c r="AT139" i="5"/>
  <c r="AT138" i="5"/>
  <c r="AT137" i="5"/>
  <c r="AT136" i="5"/>
  <c r="AT135" i="5"/>
  <c r="AT134" i="5"/>
  <c r="AT133" i="5"/>
  <c r="AT132" i="5"/>
  <c r="AT131" i="5"/>
  <c r="AT130" i="5"/>
  <c r="AT129" i="5"/>
  <c r="AT128" i="5"/>
  <c r="AT127" i="5"/>
  <c r="AT126" i="5"/>
  <c r="AT125" i="5"/>
  <c r="AT124" i="5"/>
  <c r="AT123" i="5"/>
  <c r="AT122" i="5"/>
  <c r="AT121" i="5"/>
  <c r="AT120" i="5"/>
  <c r="AT119" i="5"/>
  <c r="AT118" i="5"/>
  <c r="AT117" i="5"/>
  <c r="AT116" i="5"/>
  <c r="AT115" i="5"/>
  <c r="AT114" i="5"/>
  <c r="AT113" i="5"/>
  <c r="AT112" i="5"/>
  <c r="AT111" i="5"/>
  <c r="AT110" i="5"/>
  <c r="AT109" i="5"/>
  <c r="AT108" i="5"/>
  <c r="AT107" i="5"/>
  <c r="AT106" i="5"/>
  <c r="AT105" i="5"/>
  <c r="AT104" i="5"/>
  <c r="AT103" i="5"/>
  <c r="AT102" i="5"/>
  <c r="AT101" i="5"/>
  <c r="AT100" i="5"/>
  <c r="AT99" i="5"/>
  <c r="AT98" i="5"/>
  <c r="AT97" i="5"/>
  <c r="AT96" i="5"/>
  <c r="AT94" i="5"/>
  <c r="AT93" i="5"/>
  <c r="AT92" i="5"/>
  <c r="AT91" i="5"/>
  <c r="AT90" i="5"/>
  <c r="AT89" i="5"/>
  <c r="AT88" i="5"/>
  <c r="AT87" i="5"/>
  <c r="AT86" i="5"/>
  <c r="AT85" i="5"/>
  <c r="AT83" i="5"/>
  <c r="AT82" i="5"/>
  <c r="AT81" i="5"/>
  <c r="AT80" i="5"/>
  <c r="AT79" i="5"/>
  <c r="AT78" i="5"/>
  <c r="AT77" i="5"/>
  <c r="AT76" i="5"/>
  <c r="AT75" i="5"/>
  <c r="AT74" i="5"/>
  <c r="AT73" i="5"/>
  <c r="AT72" i="5"/>
  <c r="AT71" i="5"/>
  <c r="AT70" i="5"/>
  <c r="AT69" i="5"/>
  <c r="AT68" i="5"/>
  <c r="AT67" i="5"/>
  <c r="AT66" i="5"/>
  <c r="AT65" i="5"/>
  <c r="AT64" i="5"/>
  <c r="AT63" i="5"/>
  <c r="AT62" i="5"/>
  <c r="AT61" i="5"/>
  <c r="AT60" i="5"/>
  <c r="AT58" i="5"/>
  <c r="AT56" i="5"/>
  <c r="AT55" i="5"/>
  <c r="AT54" i="5"/>
  <c r="AT53" i="5"/>
  <c r="AT52" i="5"/>
  <c r="AT51" i="5"/>
  <c r="AT50" i="5"/>
  <c r="AT49" i="5"/>
  <c r="AT47" i="5"/>
  <c r="AT46" i="5"/>
  <c r="AT44" i="5"/>
  <c r="AT43" i="5"/>
  <c r="AT42" i="5"/>
  <c r="AT41" i="5"/>
  <c r="AT40" i="5"/>
  <c r="AT39" i="5"/>
  <c r="AT38" i="5"/>
  <c r="AT37" i="5"/>
  <c r="AT36" i="5"/>
  <c r="AT35" i="5"/>
  <c r="AT34" i="5"/>
  <c r="AT33" i="5"/>
  <c r="AT31" i="5"/>
  <c r="AT30" i="5"/>
  <c r="AT29" i="5"/>
  <c r="AT28" i="5"/>
  <c r="AT27" i="5"/>
  <c r="AT26" i="5"/>
  <c r="AT25" i="5"/>
  <c r="AU14" i="5"/>
  <c r="AU687" i="5"/>
  <c r="AU605" i="5"/>
  <c r="AU604" i="5"/>
  <c r="AU602" i="5"/>
  <c r="AU601" i="5"/>
  <c r="AU600" i="5"/>
  <c r="AU599" i="5"/>
  <c r="AU598" i="5"/>
  <c r="AU597" i="5"/>
  <c r="AU595" i="5"/>
  <c r="AU593" i="5"/>
  <c r="AU592" i="5"/>
  <c r="AU591" i="5"/>
  <c r="AU590" i="5"/>
  <c r="AU589" i="5"/>
  <c r="AU588" i="5"/>
  <c r="AU586" i="5"/>
  <c r="AU585" i="5"/>
  <c r="AU584" i="5"/>
  <c r="AU582" i="5"/>
  <c r="AU581" i="5"/>
  <c r="AU580" i="5"/>
  <c r="AU579" i="5"/>
  <c r="AU578" i="5"/>
  <c r="AU577" i="5"/>
  <c r="AU576" i="5"/>
  <c r="AU575" i="5"/>
  <c r="AU574" i="5"/>
  <c r="AU573" i="5"/>
  <c r="AU572" i="5"/>
  <c r="AU571" i="5"/>
  <c r="AU570" i="5"/>
  <c r="AU569" i="5"/>
  <c r="AU568" i="5"/>
  <c r="AU567" i="5"/>
  <c r="AU566" i="5"/>
  <c r="AU565" i="5"/>
  <c r="AU564" i="5"/>
  <c r="AU563" i="5"/>
  <c r="AU562" i="5"/>
  <c r="AU561" i="5"/>
  <c r="AU559" i="5"/>
  <c r="AU558" i="5"/>
  <c r="AU557" i="5"/>
  <c r="AU556" i="5"/>
  <c r="AU555" i="5"/>
  <c r="AU554" i="5"/>
  <c r="AU553" i="5"/>
  <c r="AU552" i="5"/>
  <c r="AU551" i="5"/>
  <c r="AU550" i="5"/>
  <c r="AU549" i="5"/>
  <c r="AU548" i="5"/>
  <c r="AU547" i="5"/>
  <c r="AU539" i="5"/>
  <c r="AU536" i="5"/>
  <c r="AU494" i="5"/>
  <c r="AU489" i="5"/>
  <c r="AU487" i="5"/>
  <c r="AU446" i="5"/>
  <c r="AU445" i="5"/>
  <c r="AU444" i="5"/>
  <c r="AU443" i="5"/>
  <c r="AU442" i="5"/>
  <c r="AU441" i="5"/>
  <c r="AU440" i="5"/>
  <c r="AU439" i="5"/>
  <c r="AU438" i="5"/>
  <c r="AU437" i="5"/>
  <c r="AU436" i="5"/>
  <c r="AU435" i="5"/>
  <c r="AU434" i="5"/>
  <c r="AU433" i="5"/>
  <c r="AU432" i="5"/>
  <c r="AU431" i="5"/>
  <c r="AU430" i="5"/>
  <c r="AU429" i="5"/>
  <c r="AU428" i="5"/>
  <c r="AU427" i="5"/>
  <c r="AU426" i="5"/>
  <c r="AU425" i="5"/>
  <c r="AU424" i="5"/>
  <c r="AU423" i="5"/>
  <c r="AU422" i="5"/>
  <c r="AU421" i="5"/>
  <c r="AU420" i="5"/>
  <c r="AU419" i="5"/>
  <c r="AU418" i="5"/>
  <c r="AU417" i="5"/>
  <c r="AU416" i="5"/>
  <c r="AU414" i="5"/>
  <c r="AU413" i="5"/>
  <c r="AU412" i="5"/>
  <c r="AU411" i="5"/>
  <c r="AU410" i="5"/>
  <c r="AU409" i="5"/>
  <c r="AU408" i="5"/>
  <c r="AU407" i="5"/>
  <c r="AU406" i="5"/>
  <c r="AU405" i="5"/>
  <c r="AU404" i="5"/>
  <c r="AU403" i="5"/>
  <c r="AU402" i="5"/>
  <c r="AU401" i="5"/>
  <c r="AU400" i="5"/>
  <c r="AU399" i="5"/>
  <c r="AU398" i="5"/>
  <c r="AU397" i="5"/>
  <c r="AU396" i="5"/>
  <c r="AU395" i="5"/>
  <c r="AU394" i="5"/>
  <c r="AU393" i="5"/>
  <c r="AU392" i="5"/>
  <c r="AU391" i="5"/>
  <c r="AU390" i="5"/>
  <c r="AU389" i="5"/>
  <c r="AU388" i="5"/>
  <c r="AU387" i="5"/>
  <c r="AU386" i="5"/>
  <c r="AU385" i="5"/>
  <c r="AU384" i="5"/>
  <c r="AU383" i="5"/>
  <c r="AU382" i="5"/>
  <c r="AU381" i="5"/>
  <c r="AU380" i="5"/>
  <c r="AU379" i="5"/>
  <c r="AU378" i="5"/>
  <c r="AU377" i="5"/>
  <c r="AU376" i="5"/>
  <c r="AU375" i="5"/>
  <c r="AU374" i="5"/>
  <c r="AU373" i="5"/>
  <c r="AU372" i="5"/>
  <c r="AU371" i="5"/>
  <c r="AU370" i="5"/>
  <c r="AU369" i="5"/>
  <c r="AU368" i="5"/>
  <c r="AU367" i="5"/>
  <c r="AU366" i="5"/>
  <c r="AU365" i="5"/>
  <c r="AU364" i="5"/>
  <c r="AU363" i="5"/>
  <c r="AU362" i="5"/>
  <c r="AU361" i="5"/>
  <c r="AU360" i="5"/>
  <c r="AU359" i="5"/>
  <c r="AU358" i="5"/>
  <c r="AU357" i="5"/>
  <c r="AU356" i="5"/>
  <c r="AU355" i="5"/>
  <c r="AU354" i="5"/>
  <c r="AU353" i="5"/>
  <c r="AU352" i="5"/>
  <c r="AU351" i="5"/>
  <c r="AU350" i="5"/>
  <c r="AU349" i="5"/>
  <c r="AU348" i="5"/>
  <c r="AU347" i="5"/>
  <c r="AU346" i="5"/>
  <c r="AU345" i="5"/>
  <c r="AU344" i="5"/>
  <c r="AU343" i="5"/>
  <c r="AU342" i="5"/>
  <c r="AU341" i="5"/>
  <c r="AU339" i="5"/>
  <c r="AU338" i="5"/>
  <c r="AU337" i="5"/>
  <c r="AU336" i="5"/>
  <c r="AU335" i="5"/>
  <c r="AU334" i="5"/>
  <c r="AU333" i="5"/>
  <c r="AU332" i="5"/>
  <c r="AU331" i="5"/>
  <c r="AU330" i="5"/>
  <c r="AU329" i="5"/>
  <c r="AU328" i="5"/>
  <c r="AU327" i="5"/>
  <c r="AU326" i="5"/>
  <c r="AU325" i="5"/>
  <c r="AU324" i="5"/>
  <c r="AU323" i="5"/>
  <c r="AU322" i="5"/>
  <c r="AU321" i="5"/>
  <c r="AU320" i="5"/>
  <c r="AU319" i="5"/>
  <c r="AU318" i="5"/>
  <c r="AU317" i="5"/>
  <c r="AU316" i="5"/>
  <c r="AU315" i="5"/>
  <c r="AU314" i="5"/>
  <c r="AU313" i="5"/>
  <c r="AU312" i="5"/>
  <c r="AU311" i="5"/>
  <c r="AU310" i="5"/>
  <c r="AU309" i="5"/>
  <c r="AU308" i="5"/>
  <c r="AU307" i="5"/>
  <c r="AU306" i="5"/>
  <c r="AU305" i="5"/>
  <c r="AU304" i="5"/>
  <c r="AU303" i="5"/>
  <c r="AU302" i="5"/>
  <c r="AU301" i="5"/>
  <c r="AU300" i="5"/>
  <c r="AU299" i="5"/>
  <c r="AU298" i="5"/>
  <c r="AU297" i="5"/>
  <c r="AU296" i="5"/>
  <c r="AU295" i="5"/>
  <c r="AU294" i="5"/>
  <c r="AU293" i="5"/>
  <c r="AU292" i="5"/>
  <c r="AU291" i="5"/>
  <c r="AU290" i="5"/>
  <c r="AU289" i="5"/>
  <c r="AU288" i="5"/>
  <c r="AU287" i="5"/>
  <c r="AU286" i="5"/>
  <c r="AU285" i="5"/>
  <c r="AU284" i="5"/>
  <c r="AU283" i="5"/>
  <c r="AU281" i="5"/>
  <c r="AU280" i="5"/>
  <c r="AU279" i="5"/>
  <c r="AU278" i="5"/>
  <c r="AU277" i="5"/>
  <c r="AU276" i="5"/>
  <c r="AU275" i="5"/>
  <c r="AU274" i="5"/>
  <c r="AU273" i="5"/>
  <c r="AU272" i="5"/>
  <c r="AU271" i="5"/>
  <c r="AU270" i="5"/>
  <c r="AU269" i="5"/>
  <c r="AU268" i="5"/>
  <c r="AU267" i="5"/>
  <c r="AU266" i="5"/>
  <c r="AU265" i="5"/>
  <c r="AU264" i="5"/>
  <c r="AU263" i="5"/>
  <c r="AU262" i="5"/>
  <c r="AU261" i="5"/>
  <c r="AU260" i="5"/>
  <c r="AU258" i="5"/>
  <c r="AU257" i="5"/>
  <c r="AU256" i="5"/>
  <c r="AU255" i="5"/>
  <c r="AU254" i="5"/>
  <c r="AU253" i="5"/>
  <c r="AU252" i="5"/>
  <c r="AU251" i="5"/>
  <c r="AU250" i="5"/>
  <c r="AU249" i="5"/>
  <c r="AU248" i="5"/>
  <c r="AU247" i="5"/>
  <c r="AU246" i="5"/>
  <c r="AU245" i="5"/>
  <c r="AU244" i="5"/>
  <c r="AU243" i="5"/>
  <c r="AU242" i="5"/>
  <c r="AU241" i="5"/>
  <c r="AU240" i="5"/>
  <c r="AU239" i="5"/>
  <c r="AU238" i="5"/>
  <c r="AU237" i="5"/>
  <c r="AU236" i="5"/>
  <c r="AU235" i="5"/>
  <c r="AU234" i="5"/>
  <c r="AU233" i="5"/>
  <c r="AU232" i="5"/>
  <c r="AU231" i="5"/>
  <c r="AU230" i="5"/>
  <c r="AU229" i="5"/>
  <c r="AU228" i="5"/>
  <c r="AU227" i="5"/>
  <c r="AU226" i="5"/>
  <c r="AU225" i="5"/>
  <c r="AU224" i="5"/>
  <c r="AU223" i="5"/>
  <c r="AU222" i="5"/>
  <c r="AU221" i="5"/>
  <c r="AU220" i="5"/>
  <c r="AU219" i="5"/>
  <c r="AU218" i="5"/>
  <c r="AU217" i="5"/>
  <c r="AU216" i="5"/>
  <c r="AU215" i="5"/>
  <c r="AU214" i="5"/>
  <c r="AU213" i="5"/>
  <c r="AU212" i="5"/>
  <c r="AU211" i="5"/>
  <c r="AU210" i="5"/>
  <c r="AU209" i="5"/>
  <c r="AU208" i="5"/>
  <c r="AU207" i="5"/>
  <c r="AU206" i="5"/>
  <c r="AU205" i="5"/>
  <c r="AU204" i="5"/>
  <c r="AU203" i="5"/>
  <c r="AU202" i="5"/>
  <c r="AU201" i="5"/>
  <c r="AU200" i="5"/>
  <c r="AU199" i="5"/>
  <c r="AU198" i="5"/>
  <c r="AU197" i="5"/>
  <c r="AU196" i="5"/>
  <c r="AU195" i="5"/>
  <c r="AU194" i="5"/>
  <c r="AU193" i="5"/>
  <c r="AU192" i="5"/>
  <c r="AU191" i="5"/>
  <c r="AU190" i="5"/>
  <c r="AU189" i="5"/>
  <c r="AU188" i="5"/>
  <c r="AU187" i="5"/>
  <c r="AU186" i="5"/>
  <c r="AU185" i="5"/>
  <c r="AU184" i="5"/>
  <c r="AU183" i="5"/>
  <c r="AU182" i="5"/>
  <c r="AU181" i="5"/>
  <c r="AU180" i="5"/>
  <c r="AU179" i="5"/>
  <c r="AU178" i="5"/>
  <c r="AU177" i="5"/>
  <c r="AU176" i="5"/>
  <c r="AU175" i="5"/>
  <c r="AU174" i="5"/>
  <c r="AU173" i="5"/>
  <c r="AU172" i="5"/>
  <c r="AU171" i="5"/>
  <c r="AU170" i="5"/>
  <c r="AU169" i="5"/>
  <c r="AU168" i="5"/>
  <c r="AU167" i="5"/>
  <c r="AU166" i="5"/>
  <c r="AU165" i="5"/>
  <c r="AU164" i="5"/>
  <c r="AU163" i="5"/>
  <c r="AU162" i="5"/>
  <c r="AU161" i="5"/>
  <c r="AU160" i="5"/>
  <c r="AU159" i="5"/>
  <c r="AU158" i="5"/>
  <c r="AU157" i="5"/>
  <c r="AU156" i="5"/>
  <c r="AU155" i="5"/>
  <c r="AU154" i="5"/>
  <c r="AU153" i="5"/>
  <c r="AU152" i="5"/>
  <c r="AU151" i="5"/>
  <c r="AU150" i="5"/>
  <c r="AU149" i="5"/>
  <c r="AU148" i="5"/>
  <c r="AU147" i="5"/>
  <c r="AU146" i="5"/>
  <c r="AU145" i="5"/>
  <c r="AU144" i="5"/>
  <c r="AU143" i="5"/>
  <c r="AU142" i="5"/>
  <c r="AU141" i="5"/>
  <c r="AU140" i="5"/>
  <c r="AU139" i="5"/>
  <c r="AU138" i="5"/>
  <c r="AU137" i="5"/>
  <c r="AU136" i="5"/>
  <c r="AU135" i="5"/>
  <c r="AU134" i="5"/>
  <c r="AU133" i="5"/>
  <c r="AU132" i="5"/>
  <c r="AU131" i="5"/>
  <c r="AU130" i="5"/>
  <c r="AU129" i="5"/>
  <c r="AU128" i="5"/>
  <c r="AU127" i="5"/>
  <c r="AU126" i="5"/>
  <c r="AU125" i="5"/>
  <c r="AU124" i="5"/>
  <c r="AU123" i="5"/>
  <c r="AU122" i="5"/>
  <c r="AU121" i="5"/>
  <c r="AU120" i="5"/>
  <c r="AU119" i="5"/>
  <c r="AU118" i="5"/>
  <c r="AU117" i="5"/>
  <c r="AU116" i="5"/>
  <c r="AU115" i="5"/>
  <c r="AU114" i="5"/>
  <c r="AU113" i="5"/>
  <c r="AU112" i="5"/>
  <c r="AU111" i="5"/>
  <c r="AU110" i="5"/>
  <c r="AU109" i="5"/>
  <c r="AU108" i="5"/>
  <c r="AU107" i="5"/>
  <c r="AU106" i="5"/>
  <c r="AU105" i="5"/>
  <c r="AU104" i="5"/>
  <c r="AU103" i="5"/>
  <c r="AU102" i="5"/>
  <c r="AU101" i="5"/>
  <c r="AU100" i="5"/>
  <c r="AU99" i="5"/>
  <c r="AU98" i="5"/>
  <c r="AU97" i="5"/>
  <c r="AU96" i="5"/>
  <c r="AU94" i="5"/>
  <c r="AU93" i="5"/>
  <c r="AU92" i="5"/>
  <c r="AU91" i="5"/>
  <c r="AU90" i="5"/>
  <c r="AU89" i="5"/>
  <c r="AU88" i="5"/>
  <c r="AU87" i="5"/>
  <c r="AU86" i="5"/>
  <c r="AU85" i="5"/>
  <c r="AU83" i="5"/>
  <c r="AU82" i="5"/>
  <c r="AU81" i="5"/>
  <c r="AU80" i="5"/>
  <c r="AU79" i="5"/>
  <c r="AU78" i="5"/>
  <c r="AU77" i="5"/>
  <c r="AU76" i="5"/>
  <c r="AU75" i="5"/>
  <c r="AU74" i="5"/>
  <c r="AU73" i="5"/>
  <c r="AU72" i="5"/>
  <c r="AU71" i="5"/>
  <c r="AU70" i="5"/>
  <c r="AU69" i="5"/>
  <c r="AU68" i="5"/>
  <c r="AU67" i="5"/>
  <c r="AU66" i="5"/>
  <c r="AU65" i="5"/>
  <c r="AU64" i="5"/>
  <c r="AU63" i="5"/>
  <c r="AU62" i="5"/>
  <c r="AU61" i="5"/>
  <c r="AU60" i="5"/>
  <c r="AU58" i="5"/>
  <c r="AU56" i="5"/>
  <c r="AU55" i="5"/>
  <c r="AU54" i="5"/>
  <c r="AU53" i="5"/>
  <c r="AU52" i="5"/>
  <c r="AU51" i="5"/>
  <c r="AU50" i="5"/>
  <c r="AU49" i="5"/>
  <c r="AU47" i="5"/>
  <c r="AU46" i="5"/>
  <c r="AU44" i="5"/>
  <c r="AU43" i="5"/>
  <c r="AU42" i="5"/>
  <c r="AU41" i="5"/>
  <c r="AU40" i="5"/>
  <c r="AU39" i="5"/>
  <c r="AU38" i="5"/>
  <c r="AU37" i="5"/>
  <c r="AU36" i="5"/>
  <c r="AU35" i="5"/>
  <c r="AU34" i="5"/>
  <c r="AU33" i="5"/>
  <c r="AU31" i="5"/>
  <c r="AU30" i="5"/>
  <c r="AU29" i="5"/>
  <c r="AU28" i="5"/>
  <c r="AU27" i="5"/>
  <c r="AU26" i="5"/>
  <c r="AU25" i="5"/>
  <c r="AN27" i="5" l="1"/>
  <c r="AN28" i="5"/>
  <c r="AN29" i="5"/>
  <c r="T687" i="5" l="1"/>
  <c r="S687" i="5"/>
  <c r="R687" i="5"/>
  <c r="Q687" i="5"/>
  <c r="AN687" i="5"/>
  <c r="AN605" i="5"/>
  <c r="AN604" i="5"/>
  <c r="V445" i="5"/>
  <c r="AL445" i="5" s="1"/>
  <c r="AN602" i="5"/>
  <c r="AL539" i="5"/>
  <c r="AN601" i="5"/>
  <c r="AN600" i="5"/>
  <c r="AL494" i="5"/>
  <c r="AN599" i="5"/>
  <c r="AL489" i="5"/>
  <c r="AN598" i="5"/>
  <c r="AL487" i="5"/>
  <c r="AN597" i="5"/>
  <c r="V446" i="5"/>
  <c r="AL446" i="5" s="1"/>
  <c r="AN595" i="5"/>
  <c r="V595" i="5"/>
  <c r="AL595" i="5" s="1"/>
  <c r="AN593" i="5"/>
  <c r="V594" i="5"/>
  <c r="AL594" i="5" s="1"/>
  <c r="AN592" i="5"/>
  <c r="V590" i="5"/>
  <c r="AL590" i="5" s="1"/>
  <c r="AN591" i="5"/>
  <c r="V599" i="5"/>
  <c r="AL599" i="5" s="1"/>
  <c r="AN590" i="5"/>
  <c r="V597" i="5"/>
  <c r="AL597" i="5" s="1"/>
  <c r="AN589" i="5"/>
  <c r="V596" i="5"/>
  <c r="AL596" i="5" s="1"/>
  <c r="AN588" i="5"/>
  <c r="V593" i="5"/>
  <c r="AL593" i="5" s="1"/>
  <c r="AN586" i="5"/>
  <c r="V592" i="5"/>
  <c r="AL592" i="5" s="1"/>
  <c r="AN585" i="5"/>
  <c r="V591" i="5"/>
  <c r="AL591" i="5" s="1"/>
  <c r="AN584" i="5"/>
  <c r="V604" i="5"/>
  <c r="AL604" i="5" s="1"/>
  <c r="V602" i="5"/>
  <c r="AL602" i="5" s="1"/>
  <c r="V601" i="5"/>
  <c r="AL601" i="5" s="1"/>
  <c r="AN582" i="5"/>
  <c r="V600" i="5"/>
  <c r="AL600" i="5" s="1"/>
  <c r="AN581" i="5"/>
  <c r="V589" i="5"/>
  <c r="AL589" i="5" s="1"/>
  <c r="AN580" i="5"/>
  <c r="V588" i="5"/>
  <c r="AL588" i="5" s="1"/>
  <c r="AN579" i="5"/>
  <c r="V587" i="5"/>
  <c r="AL587" i="5" s="1"/>
  <c r="AN578" i="5"/>
  <c r="V586" i="5"/>
  <c r="AL586" i="5" s="1"/>
  <c r="AN577" i="5"/>
  <c r="V585" i="5"/>
  <c r="AL585" i="5" s="1"/>
  <c r="AN576" i="5"/>
  <c r="V584" i="5"/>
  <c r="AL584" i="5" s="1"/>
  <c r="AN575" i="5"/>
  <c r="AN574" i="5"/>
  <c r="AN573" i="5"/>
  <c r="V582" i="5"/>
  <c r="AL582" i="5" s="1"/>
  <c r="AN572" i="5"/>
  <c r="V581" i="5"/>
  <c r="AL581" i="5" s="1"/>
  <c r="AN571" i="5"/>
  <c r="V580" i="5"/>
  <c r="AL580" i="5" s="1"/>
  <c r="AN570" i="5"/>
  <c r="V579" i="5"/>
  <c r="AL579" i="5" s="1"/>
  <c r="AN569" i="5"/>
  <c r="V578" i="5"/>
  <c r="AL578" i="5" s="1"/>
  <c r="AN568" i="5"/>
  <c r="V577" i="5"/>
  <c r="AL577" i="5" s="1"/>
  <c r="AN567" i="5"/>
  <c r="V576" i="5"/>
  <c r="AL576" i="5" s="1"/>
  <c r="AN566" i="5"/>
  <c r="V575" i="5"/>
  <c r="AL575" i="5" s="1"/>
  <c r="AN565" i="5"/>
  <c r="V574" i="5"/>
  <c r="AL574" i="5" s="1"/>
  <c r="AN564" i="5"/>
  <c r="V573" i="5"/>
  <c r="AL573" i="5" s="1"/>
  <c r="AN563" i="5"/>
  <c r="V572" i="5"/>
  <c r="AL572" i="5" s="1"/>
  <c r="AN562" i="5"/>
  <c r="V571" i="5"/>
  <c r="AL571" i="5" s="1"/>
  <c r="AN561" i="5"/>
  <c r="V570" i="5"/>
  <c r="AL570" i="5" s="1"/>
  <c r="V569" i="5"/>
  <c r="AL569" i="5" s="1"/>
  <c r="AN559" i="5"/>
  <c r="V568" i="5"/>
  <c r="AL568" i="5" s="1"/>
  <c r="V567" i="5"/>
  <c r="AL567" i="5" s="1"/>
  <c r="V566" i="5"/>
  <c r="AL566" i="5" s="1"/>
  <c r="AN558" i="5"/>
  <c r="V565" i="5"/>
  <c r="AL565" i="5" s="1"/>
  <c r="AN557" i="5"/>
  <c r="V564" i="5"/>
  <c r="AL564" i="5" s="1"/>
  <c r="AN556" i="5"/>
  <c r="V563" i="5"/>
  <c r="AL563" i="5" s="1"/>
  <c r="AN555" i="5"/>
  <c r="V562" i="5"/>
  <c r="AL562" i="5" s="1"/>
  <c r="AN554" i="5"/>
  <c r="V561" i="5"/>
  <c r="AL561" i="5" s="1"/>
  <c r="AN553" i="5"/>
  <c r="AN552" i="5"/>
  <c r="V559" i="5"/>
  <c r="AL559" i="5" s="1"/>
  <c r="AN551" i="5"/>
  <c r="AN550" i="5"/>
  <c r="V558" i="5"/>
  <c r="AL558" i="5" s="1"/>
  <c r="AN549" i="5"/>
  <c r="V557" i="5"/>
  <c r="AL557" i="5" s="1"/>
  <c r="AN548" i="5"/>
  <c r="V556" i="5"/>
  <c r="AL556" i="5" s="1"/>
  <c r="AN547" i="5"/>
  <c r="AN539" i="5"/>
  <c r="AN536" i="5"/>
  <c r="AN494" i="5"/>
  <c r="AN489" i="5"/>
  <c r="AN487" i="5"/>
  <c r="AN446" i="5"/>
  <c r="AN445" i="5"/>
  <c r="AN444" i="5"/>
  <c r="AN443" i="5"/>
  <c r="AN442" i="5"/>
  <c r="AN441" i="5"/>
  <c r="AN440" i="5"/>
  <c r="AN439" i="5"/>
  <c r="AN438" i="5"/>
  <c r="AN437" i="5"/>
  <c r="AN436" i="5"/>
  <c r="AN435" i="5"/>
  <c r="AN434" i="5"/>
  <c r="AN433" i="5"/>
  <c r="AN432" i="5"/>
  <c r="AN431" i="5"/>
  <c r="AN430" i="5"/>
  <c r="AN429" i="5"/>
  <c r="AN428" i="5"/>
  <c r="AN427" i="5"/>
  <c r="AN426" i="5"/>
  <c r="AN425" i="5"/>
  <c r="AN424" i="5"/>
  <c r="AN423" i="5"/>
  <c r="AN422" i="5"/>
  <c r="AN421" i="5"/>
  <c r="AN420" i="5"/>
  <c r="AN419" i="5"/>
  <c r="AN418" i="5"/>
  <c r="AN417" i="5"/>
  <c r="AN416" i="5"/>
  <c r="AN414" i="5"/>
  <c r="AN413" i="5"/>
  <c r="AN412" i="5"/>
  <c r="AN411" i="5"/>
  <c r="AN410" i="5"/>
  <c r="AN409" i="5"/>
  <c r="AN408" i="5"/>
  <c r="AN407" i="5"/>
  <c r="AN406" i="5"/>
  <c r="AN405" i="5"/>
  <c r="AN404" i="5"/>
  <c r="AN403" i="5"/>
  <c r="AN402" i="5"/>
  <c r="AN401" i="5"/>
  <c r="AN400" i="5"/>
  <c r="AN399" i="5"/>
  <c r="AN398" i="5"/>
  <c r="AN397" i="5"/>
  <c r="AN396" i="5"/>
  <c r="AN395" i="5"/>
  <c r="AN394" i="5"/>
  <c r="AN393" i="5"/>
  <c r="AN392" i="5"/>
  <c r="AN391" i="5"/>
  <c r="AN390" i="5"/>
  <c r="AN389" i="5"/>
  <c r="AN388" i="5"/>
  <c r="AN387" i="5"/>
  <c r="AN386" i="5"/>
  <c r="AN385" i="5"/>
  <c r="AN384" i="5"/>
  <c r="AN383" i="5"/>
  <c r="AN382" i="5"/>
  <c r="AN381" i="5"/>
  <c r="AN380" i="5"/>
  <c r="AN379" i="5"/>
  <c r="AN378" i="5"/>
  <c r="AN377" i="5"/>
  <c r="AN376" i="5"/>
  <c r="AN375" i="5"/>
  <c r="AN374" i="5"/>
  <c r="AN373" i="5"/>
  <c r="AN372" i="5"/>
  <c r="AN371" i="5"/>
  <c r="AN370" i="5"/>
  <c r="AN369" i="5"/>
  <c r="AN368" i="5"/>
  <c r="AN367" i="5"/>
  <c r="AN366" i="5"/>
  <c r="AN365" i="5"/>
  <c r="AN364" i="5"/>
  <c r="AN363" i="5"/>
  <c r="AN362" i="5"/>
  <c r="AN361" i="5"/>
  <c r="AN360" i="5"/>
  <c r="AN359" i="5"/>
  <c r="AN358" i="5"/>
  <c r="AN357" i="5"/>
  <c r="AN356" i="5"/>
  <c r="AN355" i="5"/>
  <c r="AN354" i="5"/>
  <c r="AN353" i="5"/>
  <c r="AN352" i="5"/>
  <c r="AN351" i="5"/>
  <c r="AN350" i="5"/>
  <c r="AN349" i="5"/>
  <c r="AN348" i="5"/>
  <c r="AN347" i="5"/>
  <c r="AN346" i="5"/>
  <c r="AN345" i="5"/>
  <c r="AN344" i="5"/>
  <c r="AN343" i="5"/>
  <c r="AN342" i="5"/>
  <c r="AN341" i="5"/>
  <c r="AN339" i="5"/>
  <c r="AN338" i="5"/>
  <c r="AN337" i="5"/>
  <c r="AN336" i="5"/>
  <c r="AN335" i="5"/>
  <c r="AN334" i="5"/>
  <c r="AN333" i="5"/>
  <c r="AN332" i="5"/>
  <c r="AN331" i="5"/>
  <c r="AN330" i="5"/>
  <c r="AN329" i="5"/>
  <c r="AN328" i="5"/>
  <c r="AN327" i="5"/>
  <c r="AN326" i="5"/>
  <c r="AN325" i="5"/>
  <c r="AN324" i="5"/>
  <c r="AN323" i="5"/>
  <c r="AN322" i="5"/>
  <c r="AN321" i="5"/>
  <c r="AN320" i="5"/>
  <c r="AN319" i="5"/>
  <c r="AN318" i="5"/>
  <c r="AN317" i="5"/>
  <c r="AN316" i="5"/>
  <c r="AN315" i="5"/>
  <c r="AN314" i="5"/>
  <c r="AN313" i="5"/>
  <c r="AN312" i="5"/>
  <c r="AN311" i="5"/>
  <c r="AN310" i="5"/>
  <c r="AN309" i="5"/>
  <c r="AN308" i="5"/>
  <c r="AN307" i="5"/>
  <c r="AN306" i="5"/>
  <c r="AN305" i="5"/>
  <c r="AN304" i="5"/>
  <c r="AN303" i="5"/>
  <c r="AN302" i="5"/>
  <c r="AN301" i="5"/>
  <c r="AN300" i="5"/>
  <c r="AN299" i="5"/>
  <c r="AN298" i="5"/>
  <c r="AN297" i="5"/>
  <c r="AN296" i="5"/>
  <c r="AN295" i="5"/>
  <c r="AN294" i="5"/>
  <c r="AN293" i="5"/>
  <c r="AN292" i="5"/>
  <c r="AN291" i="5"/>
  <c r="AN290" i="5"/>
  <c r="AN289" i="5"/>
  <c r="AN288" i="5"/>
  <c r="AN287" i="5"/>
  <c r="AN286" i="5"/>
  <c r="AN285" i="5"/>
  <c r="AN284" i="5"/>
  <c r="AN283" i="5"/>
  <c r="AN281" i="5"/>
  <c r="AN280" i="5"/>
  <c r="AN279" i="5"/>
  <c r="AN278" i="5"/>
  <c r="AN277" i="5"/>
  <c r="AN276" i="5"/>
  <c r="AN275" i="5"/>
  <c r="AN274" i="5"/>
  <c r="AN273" i="5"/>
  <c r="AN272" i="5"/>
  <c r="AN271" i="5"/>
  <c r="AN270" i="5"/>
  <c r="AN269" i="5"/>
  <c r="AN268" i="5"/>
  <c r="AN267" i="5"/>
  <c r="AN266" i="5"/>
  <c r="AN265" i="5"/>
  <c r="AN264" i="5"/>
  <c r="AN263" i="5"/>
  <c r="AN262" i="5"/>
  <c r="AN261" i="5"/>
  <c r="AN260" i="5"/>
  <c r="AN258" i="5"/>
  <c r="AN257" i="5"/>
  <c r="AN256" i="5"/>
  <c r="AN255" i="5"/>
  <c r="AN254" i="5"/>
  <c r="AN253" i="5"/>
  <c r="AN252" i="5"/>
  <c r="AN251" i="5"/>
  <c r="AN250" i="5"/>
  <c r="AN249" i="5"/>
  <c r="AN248" i="5"/>
  <c r="AN247" i="5"/>
  <c r="AN246" i="5"/>
  <c r="AN245" i="5"/>
  <c r="AN244" i="5"/>
  <c r="AN243" i="5"/>
  <c r="AN242" i="5"/>
  <c r="AN241" i="5"/>
  <c r="AN240" i="5"/>
  <c r="AN239" i="5"/>
  <c r="AN238" i="5"/>
  <c r="AN237" i="5"/>
  <c r="AN236" i="5"/>
  <c r="AN235" i="5"/>
  <c r="AN234" i="5"/>
  <c r="AN233" i="5"/>
  <c r="AN232" i="5"/>
  <c r="AN231" i="5"/>
  <c r="AN230" i="5"/>
  <c r="AN229" i="5"/>
  <c r="AN228" i="5"/>
  <c r="AN227" i="5"/>
  <c r="AN226" i="5"/>
  <c r="AN225" i="5"/>
  <c r="AN224" i="5"/>
  <c r="AN223" i="5"/>
  <c r="AN222" i="5"/>
  <c r="AN221" i="5"/>
  <c r="AN220" i="5"/>
  <c r="AN219" i="5"/>
  <c r="AN218" i="5"/>
  <c r="AN217" i="5"/>
  <c r="AN216" i="5"/>
  <c r="AN215" i="5"/>
  <c r="AN214" i="5"/>
  <c r="AN213" i="5"/>
  <c r="AN212" i="5"/>
  <c r="AN211" i="5"/>
  <c r="AN210" i="5"/>
  <c r="AN209" i="5"/>
  <c r="AN208" i="5"/>
  <c r="AN207" i="5"/>
  <c r="AN206" i="5"/>
  <c r="AN205" i="5"/>
  <c r="AN204" i="5"/>
  <c r="AN203" i="5"/>
  <c r="AN202" i="5"/>
  <c r="AN201" i="5"/>
  <c r="AN200" i="5"/>
  <c r="AN199" i="5"/>
  <c r="AN198" i="5"/>
  <c r="AN197" i="5"/>
  <c r="V201" i="5"/>
  <c r="AL201" i="5" s="1"/>
  <c r="AN196" i="5"/>
  <c r="AN195" i="5"/>
  <c r="AN194" i="5"/>
  <c r="AN193" i="5"/>
  <c r="AN192" i="5"/>
  <c r="AN191" i="5"/>
  <c r="AN190" i="5"/>
  <c r="AN189" i="5"/>
  <c r="AN188" i="5"/>
  <c r="AN187" i="5"/>
  <c r="AN186" i="5"/>
  <c r="AN185" i="5"/>
  <c r="AN184" i="5"/>
  <c r="AN183" i="5"/>
  <c r="AN182" i="5"/>
  <c r="AN181" i="5"/>
  <c r="AN180" i="5"/>
  <c r="AN179" i="5"/>
  <c r="AN178" i="5"/>
  <c r="AN177" i="5"/>
  <c r="AN176" i="5"/>
  <c r="AN175" i="5"/>
  <c r="AN174" i="5"/>
  <c r="AN173" i="5"/>
  <c r="AN172" i="5"/>
  <c r="AN171" i="5"/>
  <c r="AN170" i="5"/>
  <c r="AN169" i="5"/>
  <c r="AN168" i="5"/>
  <c r="AN167" i="5"/>
  <c r="AN166" i="5"/>
  <c r="AN165" i="5"/>
  <c r="AN164" i="5"/>
  <c r="AN163" i="5"/>
  <c r="AN162" i="5"/>
  <c r="AN161" i="5"/>
  <c r="AN160" i="5"/>
  <c r="AN159" i="5"/>
  <c r="AN158" i="5"/>
  <c r="AN157" i="5"/>
  <c r="AN156" i="5"/>
  <c r="AN155" i="5"/>
  <c r="AN154" i="5"/>
  <c r="AN153" i="5"/>
  <c r="AN152" i="5"/>
  <c r="AN151" i="5"/>
  <c r="AN150" i="5"/>
  <c r="AN149" i="5"/>
  <c r="AN148" i="5"/>
  <c r="AN147" i="5"/>
  <c r="AN146" i="5"/>
  <c r="AN145" i="5"/>
  <c r="AN144" i="5"/>
  <c r="AN143" i="5"/>
  <c r="AN142" i="5"/>
  <c r="AN141" i="5"/>
  <c r="AN140" i="5"/>
  <c r="AN139" i="5"/>
  <c r="AN138" i="5"/>
  <c r="AN137" i="5"/>
  <c r="AN136" i="5"/>
  <c r="AN135" i="5"/>
  <c r="AN134" i="5"/>
  <c r="AN133" i="5"/>
  <c r="AN132" i="5"/>
  <c r="AN131" i="5"/>
  <c r="AN130" i="5"/>
  <c r="AN129" i="5"/>
  <c r="AN128" i="5"/>
  <c r="AN127" i="5"/>
  <c r="AN126" i="5"/>
  <c r="AN125" i="5"/>
  <c r="AN124" i="5"/>
  <c r="AN123" i="5"/>
  <c r="AN122" i="5"/>
  <c r="AN121" i="5"/>
  <c r="AN120" i="5"/>
  <c r="AN119" i="5"/>
  <c r="AN118" i="5"/>
  <c r="AN117" i="5"/>
  <c r="AN116" i="5"/>
  <c r="AN115" i="5"/>
  <c r="AN114" i="5"/>
  <c r="AN113" i="5"/>
  <c r="AN112" i="5"/>
  <c r="AN111" i="5"/>
  <c r="AN110" i="5"/>
  <c r="AN109" i="5"/>
  <c r="AN108" i="5"/>
  <c r="AN107" i="5"/>
  <c r="AN106" i="5"/>
  <c r="AN105" i="5"/>
  <c r="AN104" i="5"/>
  <c r="AN103" i="5"/>
  <c r="AN102" i="5"/>
  <c r="AN101" i="5"/>
  <c r="AN100" i="5"/>
  <c r="AN99" i="5"/>
  <c r="AN98" i="5"/>
  <c r="AN97" i="5"/>
  <c r="AN96" i="5"/>
  <c r="AN94" i="5"/>
  <c r="AN93" i="5"/>
  <c r="AN92" i="5"/>
  <c r="AN91" i="5"/>
  <c r="AN90" i="5"/>
  <c r="AN89" i="5"/>
  <c r="AN88" i="5"/>
  <c r="AN87" i="5"/>
  <c r="AN86" i="5"/>
  <c r="AN85" i="5"/>
  <c r="AN83" i="5"/>
  <c r="AN82" i="5"/>
  <c r="AN81" i="5"/>
  <c r="AN80" i="5"/>
  <c r="AN79" i="5"/>
  <c r="AN78" i="5"/>
  <c r="AN77" i="5"/>
  <c r="AN76" i="5"/>
  <c r="AN75" i="5"/>
  <c r="AN74" i="5"/>
  <c r="AN73" i="5"/>
  <c r="AN72" i="5"/>
  <c r="AN71" i="5"/>
  <c r="AN70" i="5"/>
  <c r="AN69" i="5"/>
  <c r="AN68" i="5"/>
  <c r="AN67" i="5"/>
  <c r="AN66" i="5"/>
  <c r="AN65" i="5"/>
  <c r="AN64" i="5"/>
  <c r="AN63" i="5"/>
  <c r="AN62" i="5"/>
  <c r="AN61" i="5"/>
  <c r="AN60" i="5"/>
  <c r="AN58" i="5"/>
  <c r="AN56" i="5"/>
  <c r="AN55" i="5"/>
  <c r="AN54" i="5"/>
  <c r="AN53" i="5"/>
  <c r="AN52" i="5"/>
  <c r="AN51" i="5"/>
  <c r="AN50" i="5"/>
  <c r="AN49" i="5"/>
  <c r="AN47" i="5"/>
  <c r="AN46" i="5"/>
  <c r="AN44" i="5"/>
  <c r="AN43" i="5"/>
  <c r="AN42" i="5"/>
  <c r="AN41" i="5"/>
  <c r="AN40" i="5"/>
  <c r="AN39" i="5"/>
  <c r="AN38" i="5"/>
  <c r="AN37" i="5"/>
  <c r="AN36" i="5"/>
  <c r="AN35" i="5"/>
  <c r="AN34" i="5"/>
  <c r="AN33" i="5"/>
  <c r="AN31" i="5"/>
  <c r="AN30" i="5"/>
  <c r="AN26" i="5"/>
  <c r="AN25" i="5"/>
  <c r="AN14" i="5"/>
  <c r="A24" i="3" l="1"/>
  <c r="A25" i="3" s="1"/>
  <c r="A26" i="3" s="1"/>
  <c r="A27" i="3" s="1"/>
  <c r="A28" i="3" s="1"/>
  <c r="A29" i="3" s="1"/>
  <c r="A30" i="3" s="1"/>
  <c r="A31" i="3" s="1"/>
  <c r="A32" i="3" s="1"/>
  <c r="A33" i="3" s="1"/>
  <c r="A34" i="3" s="1"/>
  <c r="A35" i="3" s="1"/>
  <c r="A36" i="3" s="1"/>
  <c r="A37" i="3" s="1"/>
  <c r="A38" i="3" s="1"/>
  <c r="V555" i="5" l="1"/>
  <c r="AL555" i="5" s="1"/>
  <c r="V554" i="5" l="1"/>
  <c r="AL554" i="5" s="1"/>
  <c r="V552" i="5" l="1"/>
  <c r="AL552" i="5" s="1"/>
  <c r="V553" i="5"/>
  <c r="AL553" i="5" s="1"/>
  <c r="V440" i="5" l="1"/>
  <c r="AL440" i="5" s="1"/>
  <c r="V310" i="5" l="1"/>
  <c r="AL310" i="5" s="1"/>
  <c r="V302" i="5"/>
  <c r="AL302" i="5" s="1"/>
  <c r="V80" i="5"/>
  <c r="AL80" i="5" s="1"/>
  <c r="V108" i="5"/>
  <c r="AL108" i="5" s="1"/>
  <c r="V375" i="5"/>
  <c r="AL375" i="5" s="1"/>
  <c r="V275" i="5"/>
  <c r="AL275" i="5" s="1"/>
  <c r="V326" i="5"/>
  <c r="AL326" i="5" s="1"/>
  <c r="V137" i="5"/>
  <c r="AL137" i="5" s="1"/>
  <c r="V231" i="5"/>
  <c r="AL231" i="5" s="1"/>
  <c r="V38" i="5"/>
  <c r="AL38" i="5" s="1"/>
  <c r="V156" i="5"/>
  <c r="AL156" i="5" s="1"/>
  <c r="V166" i="5"/>
  <c r="AL166" i="5" s="1"/>
  <c r="V325" i="5"/>
  <c r="AL325" i="5" s="1"/>
  <c r="V334" i="5"/>
  <c r="AL334" i="5" s="1"/>
  <c r="V410" i="5"/>
  <c r="AL410" i="5" s="1"/>
  <c r="V73" i="5"/>
  <c r="AL73" i="5" s="1"/>
  <c r="V89" i="5"/>
  <c r="AL89" i="5" s="1"/>
  <c r="V170" i="5"/>
  <c r="AL170" i="5" s="1"/>
  <c r="V239" i="5"/>
  <c r="AL239" i="5" s="1"/>
  <c r="V251" i="5"/>
  <c r="AL251" i="5" s="1"/>
  <c r="V106" i="5"/>
  <c r="AL106" i="5" s="1"/>
  <c r="V34" i="5"/>
  <c r="AL34" i="5" s="1"/>
  <c r="V71" i="5"/>
  <c r="AL71" i="5" s="1"/>
  <c r="V210" i="5"/>
  <c r="AL210" i="5" s="1"/>
  <c r="V219" i="5"/>
  <c r="AL219" i="5" s="1"/>
  <c r="V323" i="5"/>
  <c r="AL323" i="5" s="1"/>
  <c r="V60" i="5"/>
  <c r="AL60" i="5" s="1"/>
  <c r="V115" i="5"/>
  <c r="AL115" i="5" s="1"/>
  <c r="V165" i="5"/>
  <c r="AL165" i="5" s="1"/>
  <c r="V400" i="5"/>
  <c r="AL400" i="5" s="1"/>
  <c r="V425" i="5"/>
  <c r="AL425" i="5" s="1"/>
  <c r="V267" i="5"/>
  <c r="AL267" i="5" s="1"/>
  <c r="V348" i="5"/>
  <c r="AL348" i="5" s="1"/>
  <c r="V356" i="5"/>
  <c r="AL356" i="5" s="1"/>
  <c r="V371" i="5"/>
  <c r="AL371" i="5" s="1"/>
  <c r="V386" i="5"/>
  <c r="AL386" i="5" s="1"/>
  <c r="V29" i="5"/>
  <c r="AL29" i="5" s="1"/>
  <c r="V35" i="5"/>
  <c r="AL35" i="5" s="1"/>
  <c r="V53" i="5"/>
  <c r="AL53" i="5" s="1"/>
  <c r="V131" i="5"/>
  <c r="AL131" i="5" s="1"/>
  <c r="V238" i="5"/>
  <c r="AL238" i="5" s="1"/>
  <c r="V288" i="5"/>
  <c r="AL288" i="5" s="1"/>
  <c r="V290" i="5"/>
  <c r="AL290" i="5" s="1"/>
  <c r="V293" i="5"/>
  <c r="AL293" i="5" s="1"/>
  <c r="V307" i="5"/>
  <c r="AL307" i="5" s="1"/>
  <c r="V337" i="5"/>
  <c r="AL337" i="5" s="1"/>
  <c r="V347" i="5"/>
  <c r="AL347" i="5" s="1"/>
  <c r="V354" i="5"/>
  <c r="AL354" i="5" s="1"/>
  <c r="V548" i="5"/>
  <c r="AL548" i="5" s="1"/>
  <c r="V19" i="5"/>
  <c r="AL19" i="5" s="1"/>
  <c r="V215" i="5"/>
  <c r="AL215" i="5" s="1"/>
  <c r="V248" i="5"/>
  <c r="AL248" i="5" s="1"/>
  <c r="V273" i="5"/>
  <c r="AL273" i="5" s="1"/>
  <c r="V294" i="5"/>
  <c r="AL294" i="5" s="1"/>
  <c r="V365" i="5"/>
  <c r="AL365" i="5" s="1"/>
  <c r="V367" i="5"/>
  <c r="AL367" i="5" s="1"/>
  <c r="V401" i="5"/>
  <c r="AL401" i="5" s="1"/>
  <c r="V426" i="5"/>
  <c r="AL426" i="5" s="1"/>
  <c r="V432" i="5"/>
  <c r="AL432" i="5" s="1"/>
  <c r="V64" i="5"/>
  <c r="AL64" i="5" s="1"/>
  <c r="V68" i="5"/>
  <c r="AL68" i="5" s="1"/>
  <c r="V79" i="5"/>
  <c r="AL79" i="5" s="1"/>
  <c r="V82" i="5"/>
  <c r="AL82" i="5" s="1"/>
  <c r="V133" i="5"/>
  <c r="AL133" i="5" s="1"/>
  <c r="V149" i="5"/>
  <c r="AL149" i="5" s="1"/>
  <c r="V160" i="5"/>
  <c r="AL160" i="5" s="1"/>
  <c r="V357" i="5"/>
  <c r="AL357" i="5" s="1"/>
  <c r="V28" i="5"/>
  <c r="AL28" i="5" s="1"/>
  <c r="V37" i="5"/>
  <c r="AL37" i="5" s="1"/>
  <c r="V43" i="5"/>
  <c r="AL43" i="5" s="1"/>
  <c r="V58" i="5"/>
  <c r="AL58" i="5" s="1"/>
  <c r="V62" i="5"/>
  <c r="AL62" i="5" s="1"/>
  <c r="V77" i="5"/>
  <c r="AL77" i="5" s="1"/>
  <c r="V78" i="5"/>
  <c r="AL78" i="5" s="1"/>
  <c r="V81" i="5"/>
  <c r="AL81" i="5" s="1"/>
  <c r="V87" i="5"/>
  <c r="AL87" i="5" s="1"/>
  <c r="V92" i="5"/>
  <c r="AL92" i="5" s="1"/>
  <c r="V97" i="5"/>
  <c r="AL97" i="5" s="1"/>
  <c r="V127" i="5"/>
  <c r="AL127" i="5" s="1"/>
  <c r="V140" i="5"/>
  <c r="AL140" i="5" s="1"/>
  <c r="V151" i="5"/>
  <c r="AL151" i="5" s="1"/>
  <c r="V174" i="5"/>
  <c r="AL174" i="5" s="1"/>
  <c r="V31" i="5"/>
  <c r="AL31" i="5" s="1"/>
  <c r="V112" i="5"/>
  <c r="AL112" i="5" s="1"/>
  <c r="V123" i="5"/>
  <c r="AL123" i="5" s="1"/>
  <c r="V125" i="5"/>
  <c r="AL125" i="5" s="1"/>
  <c r="V150" i="5"/>
  <c r="AL150" i="5" s="1"/>
  <c r="V176" i="5"/>
  <c r="AL176" i="5" s="1"/>
  <c r="V190" i="5"/>
  <c r="AL190" i="5" s="1"/>
  <c r="V74" i="5"/>
  <c r="AL74" i="5" s="1"/>
  <c r="V85" i="5"/>
  <c r="AL85" i="5" s="1"/>
  <c r="V86" i="5"/>
  <c r="AL86" i="5" s="1"/>
  <c r="V107" i="5"/>
  <c r="AL107" i="5" s="1"/>
  <c r="V196" i="5"/>
  <c r="AL196" i="5" s="1"/>
  <c r="V207" i="5"/>
  <c r="AL207" i="5" s="1"/>
  <c r="V216" i="5"/>
  <c r="AL216" i="5" s="1"/>
  <c r="V252" i="5"/>
  <c r="AL252" i="5" s="1"/>
  <c r="V272" i="5"/>
  <c r="AL272" i="5" s="1"/>
  <c r="V389" i="5"/>
  <c r="AL389" i="5" s="1"/>
  <c r="V394" i="5"/>
  <c r="AL394" i="5" s="1"/>
  <c r="V406" i="5"/>
  <c r="AL406" i="5" s="1"/>
  <c r="V411" i="5"/>
  <c r="AL411" i="5" s="1"/>
  <c r="V418" i="5"/>
  <c r="AL418" i="5" s="1"/>
  <c r="V419" i="5"/>
  <c r="AL419" i="5" s="1"/>
  <c r="V434" i="5"/>
  <c r="AL434" i="5" s="1"/>
  <c r="V436" i="5"/>
  <c r="AL436" i="5" s="1"/>
  <c r="V437" i="5"/>
  <c r="AL437" i="5" s="1"/>
  <c r="V309" i="5"/>
  <c r="AL309" i="5" s="1"/>
  <c r="V353" i="5"/>
  <c r="AL353" i="5" s="1"/>
  <c r="V358" i="5"/>
  <c r="AL358" i="5" s="1"/>
  <c r="V377" i="5"/>
  <c r="AL377" i="5" s="1"/>
  <c r="V387" i="5"/>
  <c r="AL387" i="5" s="1"/>
  <c r="V388" i="5"/>
  <c r="AL388" i="5" s="1"/>
  <c r="V399" i="5"/>
  <c r="AL399" i="5" s="1"/>
  <c r="V407" i="5"/>
  <c r="AL407" i="5" s="1"/>
  <c r="V421" i="5"/>
  <c r="AL421" i="5" s="1"/>
  <c r="V431" i="5"/>
  <c r="AL431" i="5" s="1"/>
  <c r="V439" i="5"/>
  <c r="AL439" i="5" s="1"/>
  <c r="V168" i="5"/>
  <c r="AL168" i="5" s="1"/>
  <c r="V169" i="5"/>
  <c r="AL169" i="5" s="1"/>
  <c r="V181" i="5"/>
  <c r="AL181" i="5" s="1"/>
  <c r="V183" i="5"/>
  <c r="AL183" i="5" s="1"/>
  <c r="V194" i="5"/>
  <c r="AL194" i="5" s="1"/>
  <c r="V200" i="5"/>
  <c r="AL200" i="5" s="1"/>
  <c r="V213" i="5"/>
  <c r="AL213" i="5" s="1"/>
  <c r="V217" i="5"/>
  <c r="AL217" i="5" s="1"/>
  <c r="V225" i="5"/>
  <c r="AL225" i="5" s="1"/>
  <c r="V230" i="5"/>
  <c r="AL230" i="5" s="1"/>
  <c r="V236" i="5"/>
  <c r="AL236" i="5" s="1"/>
  <c r="V250" i="5"/>
  <c r="AL250" i="5" s="1"/>
  <c r="V257" i="5"/>
  <c r="AL257" i="5" s="1"/>
  <c r="V260" i="5"/>
  <c r="AL260" i="5" s="1"/>
  <c r="V269" i="5"/>
  <c r="AL269" i="5" s="1"/>
  <c r="V274" i="5"/>
  <c r="AL274" i="5" s="1"/>
  <c r="V313" i="5"/>
  <c r="AL313" i="5" s="1"/>
  <c r="V320" i="5"/>
  <c r="AL320" i="5" s="1"/>
  <c r="V328" i="5"/>
  <c r="AL328" i="5" s="1"/>
  <c r="V339" i="5"/>
  <c r="AL339" i="5" s="1"/>
  <c r="V362" i="5"/>
  <c r="AL362" i="5" s="1"/>
  <c r="V384" i="5"/>
  <c r="AL384" i="5" s="1"/>
  <c r="V21" i="5"/>
  <c r="AL21" i="5" s="1"/>
  <c r="V14" i="5"/>
  <c r="V32" i="5"/>
  <c r="AL32" i="5" s="1"/>
  <c r="V33" i="5"/>
  <c r="AL33" i="5" s="1"/>
  <c r="V36" i="5"/>
  <c r="AL36" i="5" s="1"/>
  <c r="V44" i="5"/>
  <c r="AL44" i="5" s="1"/>
  <c r="V49" i="5"/>
  <c r="AL49" i="5" s="1"/>
  <c r="V51" i="5"/>
  <c r="AL51" i="5" s="1"/>
  <c r="V52" i="5"/>
  <c r="AL52" i="5" s="1"/>
  <c r="V54" i="5"/>
  <c r="AL54" i="5" s="1"/>
  <c r="V57" i="5"/>
  <c r="AL57" i="5" s="1"/>
  <c r="V59" i="5"/>
  <c r="AL59" i="5" s="1"/>
  <c r="V61" i="5"/>
  <c r="AL61" i="5" s="1"/>
  <c r="V63" i="5"/>
  <c r="AL63" i="5" s="1"/>
  <c r="V65" i="5"/>
  <c r="AL65" i="5" s="1"/>
  <c r="V66" i="5"/>
  <c r="AL66" i="5" s="1"/>
  <c r="V70" i="5"/>
  <c r="AL70" i="5" s="1"/>
  <c r="V72" i="5"/>
  <c r="AL72" i="5" s="1"/>
  <c r="V75" i="5"/>
  <c r="AL75" i="5" s="1"/>
  <c r="V16" i="5"/>
  <c r="AL16" i="5" s="1"/>
  <c r="V17" i="5"/>
  <c r="AL17" i="5" s="1"/>
  <c r="V18" i="5"/>
  <c r="AL18" i="5" s="1"/>
  <c r="V20" i="5"/>
  <c r="AL20" i="5" s="1"/>
  <c r="V27" i="5"/>
  <c r="AL27" i="5" s="1"/>
  <c r="V30" i="5"/>
  <c r="AL30" i="5" s="1"/>
  <c r="V39" i="5"/>
  <c r="AL39" i="5" s="1"/>
  <c r="V40" i="5"/>
  <c r="AL40" i="5" s="1"/>
  <c r="V41" i="5"/>
  <c r="AL41" i="5" s="1"/>
  <c r="V46" i="5"/>
  <c r="AL46" i="5" s="1"/>
  <c r="V47" i="5"/>
  <c r="AL47" i="5" s="1"/>
  <c r="V48" i="5"/>
  <c r="AL48" i="5" s="1"/>
  <c r="V55" i="5"/>
  <c r="AL55" i="5" s="1"/>
  <c r="V56" i="5"/>
  <c r="AL56" i="5" s="1"/>
  <c r="V69" i="5"/>
  <c r="AL69" i="5" s="1"/>
  <c r="V76" i="5"/>
  <c r="AL76" i="5" s="1"/>
  <c r="V83" i="5"/>
  <c r="AL83" i="5" s="1"/>
  <c r="V84" i="5"/>
  <c r="AL84" i="5" s="1"/>
  <c r="V91" i="5"/>
  <c r="AL91" i="5" s="1"/>
  <c r="V99" i="5"/>
  <c r="AL99" i="5" s="1"/>
  <c r="V100" i="5"/>
  <c r="AL100" i="5" s="1"/>
  <c r="V101" i="5"/>
  <c r="AL101" i="5" s="1"/>
  <c r="V120" i="5"/>
  <c r="AL120" i="5" s="1"/>
  <c r="V121" i="5"/>
  <c r="AL121" i="5" s="1"/>
  <c r="V136" i="5"/>
  <c r="AL136" i="5" s="1"/>
  <c r="V138" i="5"/>
  <c r="AL138" i="5" s="1"/>
  <c r="V144" i="5"/>
  <c r="AL144" i="5" s="1"/>
  <c r="V153" i="5"/>
  <c r="AL153" i="5" s="1"/>
  <c r="V154" i="5"/>
  <c r="AL154" i="5" s="1"/>
  <c r="V158" i="5"/>
  <c r="AL158" i="5" s="1"/>
  <c r="V182" i="5"/>
  <c r="AL182" i="5" s="1"/>
  <c r="V188" i="5"/>
  <c r="AL188" i="5" s="1"/>
  <c r="V189" i="5"/>
  <c r="AL189" i="5" s="1"/>
  <c r="V195" i="5"/>
  <c r="AL195" i="5" s="1"/>
  <c r="V197" i="5"/>
  <c r="AL197" i="5" s="1"/>
  <c r="V204" i="5"/>
  <c r="AL204" i="5" s="1"/>
  <c r="V205" i="5"/>
  <c r="AL205" i="5" s="1"/>
  <c r="V224" i="5"/>
  <c r="AL224" i="5" s="1"/>
  <c r="V232" i="5"/>
  <c r="AL232" i="5" s="1"/>
  <c r="V240" i="5"/>
  <c r="AL240" i="5" s="1"/>
  <c r="V241" i="5"/>
  <c r="AL241" i="5" s="1"/>
  <c r="V245" i="5"/>
  <c r="AL245" i="5" s="1"/>
  <c r="V246" i="5"/>
  <c r="AL246" i="5" s="1"/>
  <c r="V261" i="5"/>
  <c r="AL261" i="5" s="1"/>
  <c r="V264" i="5"/>
  <c r="AL264" i="5" s="1"/>
  <c r="V265" i="5"/>
  <c r="AL265" i="5" s="1"/>
  <c r="V280" i="5"/>
  <c r="AL280" i="5" s="1"/>
  <c r="V297" i="5"/>
  <c r="AL297" i="5" s="1"/>
  <c r="V298" i="5"/>
  <c r="AL298" i="5" s="1"/>
  <c r="V299" i="5"/>
  <c r="AL299" i="5" s="1"/>
  <c r="V90" i="5"/>
  <c r="AL90" i="5" s="1"/>
  <c r="V93" i="5"/>
  <c r="AL93" i="5" s="1"/>
  <c r="V94" i="5"/>
  <c r="AL94" i="5" s="1"/>
  <c r="V102" i="5"/>
  <c r="AL102" i="5" s="1"/>
  <c r="V103" i="5"/>
  <c r="AL103" i="5" s="1"/>
  <c r="V104" i="5"/>
  <c r="AL104" i="5" s="1"/>
  <c r="V116" i="5"/>
  <c r="AL116" i="5" s="1"/>
  <c r="V122" i="5"/>
  <c r="AL122" i="5" s="1"/>
  <c r="V142" i="5"/>
  <c r="AL142" i="5" s="1"/>
  <c r="V147" i="5"/>
  <c r="AL147" i="5" s="1"/>
  <c r="V155" i="5"/>
  <c r="AL155" i="5" s="1"/>
  <c r="V157" i="5"/>
  <c r="AL157" i="5" s="1"/>
  <c r="V163" i="5"/>
  <c r="AL163" i="5" s="1"/>
  <c r="V167" i="5"/>
  <c r="AL167" i="5" s="1"/>
  <c r="V175" i="5"/>
  <c r="AL175" i="5" s="1"/>
  <c r="V178" i="5"/>
  <c r="AL178" i="5" s="1"/>
  <c r="V184" i="5"/>
  <c r="AL184" i="5" s="1"/>
  <c r="V185" i="5"/>
  <c r="AL185" i="5" s="1"/>
  <c r="V192" i="5"/>
  <c r="AL192" i="5" s="1"/>
  <c r="V203" i="5"/>
  <c r="AL203" i="5" s="1"/>
  <c r="V212" i="5"/>
  <c r="AL212" i="5" s="1"/>
  <c r="V218" i="5"/>
  <c r="AL218" i="5" s="1"/>
  <c r="V220" i="5"/>
  <c r="AL220" i="5" s="1"/>
  <c r="V223" i="5"/>
  <c r="AL223" i="5" s="1"/>
  <c r="V227" i="5"/>
  <c r="AL227" i="5" s="1"/>
  <c r="V234" i="5"/>
  <c r="AL234" i="5" s="1"/>
  <c r="V242" i="5"/>
  <c r="AL242" i="5" s="1"/>
  <c r="V244" i="5"/>
  <c r="AL244" i="5" s="1"/>
  <c r="V254" i="5"/>
  <c r="AL254" i="5" s="1"/>
  <c r="V256" i="5"/>
  <c r="AL256" i="5" s="1"/>
  <c r="V262" i="5"/>
  <c r="AL262" i="5" s="1"/>
  <c r="V287" i="5"/>
  <c r="AL287" i="5" s="1"/>
  <c r="V304" i="5"/>
  <c r="AL304" i="5" s="1"/>
  <c r="V324" i="5"/>
  <c r="AL324" i="5" s="1"/>
  <c r="V330" i="5"/>
  <c r="AL330" i="5" s="1"/>
  <c r="V331" i="5"/>
  <c r="AL331" i="5" s="1"/>
  <c r="V335" i="5"/>
  <c r="AL335" i="5" s="1"/>
  <c r="V270" i="5"/>
  <c r="AL270" i="5" s="1"/>
  <c r="V276" i="5"/>
  <c r="AL276" i="5" s="1"/>
  <c r="V279" i="5"/>
  <c r="AL279" i="5" s="1"/>
  <c r="V286" i="5"/>
  <c r="AL286" i="5" s="1"/>
  <c r="V289" i="5"/>
  <c r="AL289" i="5" s="1"/>
  <c r="V300" i="5"/>
  <c r="AL300" i="5" s="1"/>
  <c r="V303" i="5"/>
  <c r="AL303" i="5" s="1"/>
  <c r="V306" i="5"/>
  <c r="AL306" i="5" s="1"/>
  <c r="V308" i="5"/>
  <c r="AL308" i="5" s="1"/>
  <c r="V314" i="5"/>
  <c r="AL314" i="5" s="1"/>
  <c r="V319" i="5"/>
  <c r="AL319" i="5" s="1"/>
  <c r="V321" i="5"/>
  <c r="AL321" i="5" s="1"/>
  <c r="V322" i="5"/>
  <c r="AL322" i="5" s="1"/>
  <c r="V329" i="5"/>
  <c r="AL329" i="5" s="1"/>
  <c r="V342" i="5"/>
  <c r="AL342" i="5" s="1"/>
  <c r="V359" i="5"/>
  <c r="AL359" i="5" s="1"/>
  <c r="V363" i="5"/>
  <c r="AL363" i="5" s="1"/>
  <c r="V368" i="5"/>
  <c r="AL368" i="5" s="1"/>
  <c r="V372" i="5"/>
  <c r="AL372" i="5" s="1"/>
  <c r="V381" i="5"/>
  <c r="AL381" i="5" s="1"/>
  <c r="V392" i="5"/>
  <c r="AL392" i="5" s="1"/>
  <c r="V402" i="5"/>
  <c r="AL402" i="5" s="1"/>
  <c r="V404" i="5"/>
  <c r="AL404" i="5" s="1"/>
  <c r="V405" i="5"/>
  <c r="AL405" i="5" s="1"/>
  <c r="V409" i="5"/>
  <c r="AL409" i="5" s="1"/>
  <c r="V416" i="5"/>
  <c r="AL416" i="5" s="1"/>
  <c r="V427" i="5"/>
  <c r="AL427" i="5" s="1"/>
  <c r="V443" i="5"/>
  <c r="AL443" i="5" s="1"/>
  <c r="V345" i="5"/>
  <c r="AL345" i="5" s="1"/>
  <c r="V346" i="5"/>
  <c r="AL346" i="5" s="1"/>
  <c r="V352" i="5"/>
  <c r="AL352" i="5" s="1"/>
  <c r="V355" i="5"/>
  <c r="AL355" i="5" s="1"/>
  <c r="V366" i="5"/>
  <c r="AL366" i="5" s="1"/>
  <c r="V370" i="5"/>
  <c r="AL370" i="5" s="1"/>
  <c r="V379" i="5"/>
  <c r="AL379" i="5" s="1"/>
  <c r="V382" i="5"/>
  <c r="AL382" i="5" s="1"/>
  <c r="V391" i="5"/>
  <c r="AL391" i="5" s="1"/>
  <c r="V397" i="5"/>
  <c r="AL397" i="5" s="1"/>
  <c r="V403" i="5"/>
  <c r="AL403" i="5" s="1"/>
  <c r="V420" i="5"/>
  <c r="AL420" i="5" s="1"/>
  <c r="V424" i="5"/>
  <c r="AL424" i="5" s="1"/>
  <c r="V428" i="5"/>
  <c r="AL428" i="5" s="1"/>
  <c r="V433" i="5"/>
  <c r="AL433" i="5" s="1"/>
  <c r="V441" i="5"/>
  <c r="AL441" i="5" s="1"/>
  <c r="V550" i="5"/>
  <c r="AL550" i="5" s="1"/>
  <c r="V23" i="5"/>
  <c r="AL23" i="5" s="1"/>
  <c r="V24" i="5"/>
  <c r="AL24" i="5" s="1"/>
  <c r="V25" i="5"/>
  <c r="AL25" i="5" s="1"/>
  <c r="V26" i="5"/>
  <c r="AL26" i="5" s="1"/>
  <c r="V42" i="5"/>
  <c r="AL42" i="5" s="1"/>
  <c r="V67" i="5"/>
  <c r="AL67" i="5" s="1"/>
  <c r="V118" i="5"/>
  <c r="AL118" i="5" s="1"/>
  <c r="V96" i="5"/>
  <c r="AL96" i="5" s="1"/>
  <c r="V114" i="5"/>
  <c r="AL114" i="5" s="1"/>
  <c r="V117" i="5"/>
  <c r="AL117" i="5" s="1"/>
  <c r="V124" i="5"/>
  <c r="AL124" i="5" s="1"/>
  <c r="V126" i="5"/>
  <c r="AL126" i="5" s="1"/>
  <c r="V129" i="5"/>
  <c r="AL129" i="5" s="1"/>
  <c r="V132" i="5"/>
  <c r="AL132" i="5" s="1"/>
  <c r="V134" i="5"/>
  <c r="AL134" i="5" s="1"/>
  <c r="V141" i="5"/>
  <c r="AL141" i="5" s="1"/>
  <c r="V143" i="5"/>
  <c r="AL143" i="5" s="1"/>
  <c r="V159" i="5"/>
  <c r="AL159" i="5" s="1"/>
  <c r="V162" i="5"/>
  <c r="AL162" i="5" s="1"/>
  <c r="V164" i="5"/>
  <c r="AL164" i="5" s="1"/>
  <c r="V198" i="5"/>
  <c r="AL198" i="5" s="1"/>
  <c r="V211" i="5"/>
  <c r="AL211" i="5" s="1"/>
  <c r="V221" i="5"/>
  <c r="AL221" i="5" s="1"/>
  <c r="V193" i="5"/>
  <c r="AL193" i="5" s="1"/>
  <c r="V199" i="5"/>
  <c r="AL199" i="5" s="1"/>
  <c r="V50" i="5"/>
  <c r="AL50" i="5" s="1"/>
  <c r="V139" i="5"/>
  <c r="AL139" i="5" s="1"/>
  <c r="V179" i="5"/>
  <c r="AL179" i="5" s="1"/>
  <c r="V119" i="5"/>
  <c r="AL119" i="5" s="1"/>
  <c r="V128" i="5"/>
  <c r="AL128" i="5" s="1"/>
  <c r="V135" i="5"/>
  <c r="AL135" i="5" s="1"/>
  <c r="V148" i="5"/>
  <c r="AL148" i="5" s="1"/>
  <c r="V152" i="5"/>
  <c r="AL152" i="5" s="1"/>
  <c r="V172" i="5"/>
  <c r="AL172" i="5" s="1"/>
  <c r="V177" i="5"/>
  <c r="AL177" i="5" s="1"/>
  <c r="V180" i="5"/>
  <c r="AL180" i="5" s="1"/>
  <c r="V187" i="5"/>
  <c r="AL187" i="5" s="1"/>
  <c r="V191" i="5"/>
  <c r="AL191" i="5" s="1"/>
  <c r="V214" i="5"/>
  <c r="AL214" i="5" s="1"/>
  <c r="V305" i="5"/>
  <c r="AL305" i="5" s="1"/>
  <c r="V22" i="5"/>
  <c r="AL22" i="5" s="1"/>
  <c r="V105" i="5"/>
  <c r="AL105" i="5" s="1"/>
  <c r="V109" i="5"/>
  <c r="AL109" i="5" s="1"/>
  <c r="V130" i="5"/>
  <c r="AL130" i="5" s="1"/>
  <c r="V88" i="5"/>
  <c r="AL88" i="5" s="1"/>
  <c r="V98" i="5"/>
  <c r="AL98" i="5" s="1"/>
  <c r="V110" i="5"/>
  <c r="AL110" i="5" s="1"/>
  <c r="V111" i="5"/>
  <c r="AL111" i="5" s="1"/>
  <c r="V113" i="5"/>
  <c r="AL113" i="5" s="1"/>
  <c r="V145" i="5"/>
  <c r="AL145" i="5" s="1"/>
  <c r="V146" i="5"/>
  <c r="AL146" i="5" s="1"/>
  <c r="V161" i="5"/>
  <c r="AL161" i="5" s="1"/>
  <c r="V202" i="5"/>
  <c r="AL202" i="5" s="1"/>
  <c r="V222" i="5"/>
  <c r="AL222" i="5" s="1"/>
  <c r="V226" i="5"/>
  <c r="AL226" i="5" s="1"/>
  <c r="V233" i="5"/>
  <c r="AL233" i="5" s="1"/>
  <c r="V235" i="5"/>
  <c r="AL235" i="5" s="1"/>
  <c r="V237" i="5"/>
  <c r="AL237" i="5" s="1"/>
  <c r="V243" i="5"/>
  <c r="AL243" i="5" s="1"/>
  <c r="V351" i="5"/>
  <c r="AL351" i="5" s="1"/>
  <c r="V208" i="5"/>
  <c r="AL208" i="5" s="1"/>
  <c r="V285" i="5"/>
  <c r="AL285" i="5" s="1"/>
  <c r="V318" i="5"/>
  <c r="AL318" i="5" s="1"/>
  <c r="V350" i="5"/>
  <c r="AL350" i="5" s="1"/>
  <c r="V271" i="5"/>
  <c r="AL271" i="5" s="1"/>
  <c r="V301" i="5"/>
  <c r="AL301" i="5" s="1"/>
  <c r="V206" i="5"/>
  <c r="AL206" i="5" s="1"/>
  <c r="V209" i="5"/>
  <c r="AL209" i="5" s="1"/>
  <c r="V228" i="5"/>
  <c r="AL228" i="5" s="1"/>
  <c r="V229" i="5"/>
  <c r="AL229" i="5" s="1"/>
  <c r="V247" i="5"/>
  <c r="AL247" i="5" s="1"/>
  <c r="V258" i="5"/>
  <c r="AL258" i="5" s="1"/>
  <c r="V336" i="5"/>
  <c r="AL336" i="5" s="1"/>
  <c r="V249" i="5"/>
  <c r="AL249" i="5" s="1"/>
  <c r="V253" i="5"/>
  <c r="AL253" i="5" s="1"/>
  <c r="V255" i="5"/>
  <c r="AL255" i="5" s="1"/>
  <c r="V263" i="5"/>
  <c r="AL263" i="5" s="1"/>
  <c r="V268" i="5"/>
  <c r="AL268" i="5" s="1"/>
  <c r="V327" i="5"/>
  <c r="AL327" i="5" s="1"/>
  <c r="V332" i="5"/>
  <c r="AL332" i="5" s="1"/>
  <c r="V333" i="5"/>
  <c r="AL333" i="5" s="1"/>
  <c r="V340" i="5"/>
  <c r="AL340" i="5" s="1"/>
  <c r="V341" i="5"/>
  <c r="AL341" i="5" s="1"/>
  <c r="V344" i="5"/>
  <c r="AL344" i="5" s="1"/>
  <c r="V376" i="5"/>
  <c r="AL376" i="5" s="1"/>
  <c r="V417" i="5"/>
  <c r="AL417" i="5" s="1"/>
  <c r="V430" i="5"/>
  <c r="AL430" i="5" s="1"/>
  <c r="V266" i="5"/>
  <c r="AL266" i="5" s="1"/>
  <c r="V277" i="5"/>
  <c r="AL277" i="5" s="1"/>
  <c r="V278" i="5"/>
  <c r="AL278" i="5" s="1"/>
  <c r="V281" i="5"/>
  <c r="AL281" i="5" s="1"/>
  <c r="V283" i="5"/>
  <c r="AL283" i="5" s="1"/>
  <c r="V291" i="5"/>
  <c r="AL291" i="5" s="1"/>
  <c r="V292" i="5"/>
  <c r="AL292" i="5" s="1"/>
  <c r="V295" i="5"/>
  <c r="AL295" i="5" s="1"/>
  <c r="V296" i="5"/>
  <c r="AL296" i="5" s="1"/>
  <c r="V311" i="5"/>
  <c r="AL311" i="5" s="1"/>
  <c r="V312" i="5"/>
  <c r="AL312" i="5" s="1"/>
  <c r="V315" i="5"/>
  <c r="AL315" i="5" s="1"/>
  <c r="V316" i="5"/>
  <c r="AL316" i="5" s="1"/>
  <c r="V360" i="5"/>
  <c r="AL360" i="5" s="1"/>
  <c r="V364" i="5"/>
  <c r="AL364" i="5" s="1"/>
  <c r="V444" i="5"/>
  <c r="AL444" i="5" s="1"/>
  <c r="V551" i="5"/>
  <c r="AL551" i="5" s="1"/>
  <c r="V361" i="5"/>
  <c r="AL361" i="5" s="1"/>
  <c r="V369" i="5"/>
  <c r="AL369" i="5" s="1"/>
  <c r="V374" i="5"/>
  <c r="AL374" i="5" s="1"/>
  <c r="V383" i="5"/>
  <c r="AL383" i="5" s="1"/>
  <c r="V390" i="5"/>
  <c r="AL390" i="5" s="1"/>
  <c r="V398" i="5"/>
  <c r="AL398" i="5" s="1"/>
  <c r="V408" i="5"/>
  <c r="AL408" i="5" s="1"/>
  <c r="V435" i="5"/>
  <c r="AL435" i="5" s="1"/>
  <c r="V373" i="5"/>
  <c r="AL373" i="5" s="1"/>
  <c r="V378" i="5"/>
  <c r="AL378" i="5" s="1"/>
  <c r="V380" i="5"/>
  <c r="AL380" i="5" s="1"/>
  <c r="V385" i="5"/>
  <c r="AL385" i="5" s="1"/>
  <c r="V414" i="5"/>
  <c r="AL414" i="5" s="1"/>
  <c r="V438" i="5"/>
  <c r="AL438" i="5" s="1"/>
  <c r="V349" i="5"/>
  <c r="AL349" i="5" s="1"/>
  <c r="V393" i="5"/>
  <c r="AL393" i="5" s="1"/>
  <c r="V395" i="5"/>
  <c r="AL395" i="5" s="1"/>
  <c r="V396" i="5"/>
  <c r="AL396" i="5" s="1"/>
  <c r="V412" i="5"/>
  <c r="AL412" i="5" s="1"/>
  <c r="V413" i="5"/>
  <c r="AL413" i="5" s="1"/>
  <c r="V422" i="5"/>
  <c r="AL422" i="5" s="1"/>
  <c r="V423" i="5"/>
  <c r="AL423" i="5" s="1"/>
  <c r="V429" i="5"/>
  <c r="AL429" i="5" s="1"/>
  <c r="V343" i="5"/>
  <c r="AL343" i="5" s="1"/>
  <c r="V549" i="5"/>
  <c r="AL549" i="5" s="1"/>
  <c r="AL14" i="5" l="1"/>
  <c r="V317" i="5"/>
  <c r="U687" i="5"/>
  <c r="V15" i="5"/>
  <c r="V687" i="5" s="1"/>
  <c r="AL687" i="5" l="1"/>
  <c r="AL15" i="5"/>
  <c r="AL317" i="5"/>
</calcChain>
</file>

<file path=xl/sharedStrings.xml><?xml version="1.0" encoding="utf-8"?>
<sst xmlns="http://schemas.openxmlformats.org/spreadsheetml/2006/main" count="7112" uniqueCount="1974">
  <si>
    <t>1- INFORMACION GENERAL</t>
  </si>
  <si>
    <t>2- INFORMACION FINANCIERA</t>
  </si>
  <si>
    <t xml:space="preserve">3 - PLAZOS </t>
  </si>
  <si>
    <t>5. %  Avance y/o cumplimiento</t>
  </si>
  <si>
    <t>Número Contrato</t>
  </si>
  <si>
    <t>Año</t>
  </si>
  <si>
    <t xml:space="preserve">Tipo de contrato </t>
  </si>
  <si>
    <t>Modalidad de Selección</t>
  </si>
  <si>
    <t>Procedimiento o causal</t>
  </si>
  <si>
    <t>Objeto</t>
  </si>
  <si>
    <t xml:space="preserve">Afectación </t>
  </si>
  <si>
    <t>Número Programa</t>
  </si>
  <si>
    <t>Equivalencia número de programa</t>
  </si>
  <si>
    <t>Número Proyecto</t>
  </si>
  <si>
    <t>Nombre del contratista</t>
  </si>
  <si>
    <t>Valor Inicial del contrato</t>
  </si>
  <si>
    <t>Número de reducciones</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</si>
  <si>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</si>
  <si>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</si>
  <si>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</si>
  <si>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</si>
  <si>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</si>
  <si>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</si>
  <si>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</si>
  <si>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</si>
  <si>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</si>
  <si>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Prorroga en días</t>
  </si>
  <si>
    <t>Celebrado o por iniciar</t>
  </si>
  <si>
    <t>En Ejecución</t>
  </si>
  <si>
    <t>Terminado</t>
  </si>
  <si>
    <t>Liquidado</t>
  </si>
  <si>
    <t>% Avance y/o Cumplimiento</t>
  </si>
  <si>
    <t>Total Contratos</t>
  </si>
  <si>
    <t>Seguros</t>
  </si>
  <si>
    <t>Contratación directa</t>
  </si>
  <si>
    <t>VEEDURIA DISTRITAL - RENDICION DE CUENTAS DE LA GESTION CONTRACTUAL EN EL DISTRITO CAPITAL (Acuerdo 380 de 2009)</t>
  </si>
  <si>
    <t>9. Nombre de quien diligencia el formato</t>
  </si>
  <si>
    <t>Cargo</t>
  </si>
  <si>
    <t>Dependencia</t>
  </si>
  <si>
    <t>Teléfono</t>
  </si>
  <si>
    <t>Correo Electrónico</t>
  </si>
  <si>
    <t>5. Presupuesto Disponible Funcionamiento PREDIS</t>
  </si>
  <si>
    <t>2. Sector</t>
  </si>
  <si>
    <t>TOTALES</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</si>
  <si>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</si>
  <si>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</si>
  <si>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Diligencie la totalidad de celdas.</t>
  </si>
  <si>
    <t>ENCABEZADO DEL FORMATO</t>
  </si>
  <si>
    <t>Entidad</t>
  </si>
  <si>
    <t>Indique el nombre completo de la Entidad.</t>
  </si>
  <si>
    <t>Sector</t>
  </si>
  <si>
    <t>Presupuesto Disponible Inversión Directa</t>
  </si>
  <si>
    <t>Presupuesto Disponible Funcionamiento</t>
  </si>
  <si>
    <t>Presupuesto Disponible Operación</t>
  </si>
  <si>
    <t>Nombre de quien diligencia el formato:</t>
  </si>
  <si>
    <t>1- INFORMACIÓN GENERAL</t>
  </si>
  <si>
    <t>Número de Contrato</t>
  </si>
  <si>
    <t>Registre el año de celebración del contrato.</t>
  </si>
  <si>
    <t>Número de proceso en el SECOP</t>
  </si>
  <si>
    <t>Tipo de Contrato</t>
  </si>
  <si>
    <t xml:space="preserve">En esta columna seleccione de la lista el tipo de contrato que corresponde al contrato suscrito. El formato no permite incluir tipo de contratos diferentes a los señaladas en la lista desplegable.  </t>
  </si>
  <si>
    <t xml:space="preserve">Obra </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</si>
  <si>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</si>
  <si>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Consultoría</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</si>
  <si>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</si>
  <si>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Interventoría</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</si>
  <si>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</si>
  <si>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</si>
  <si>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Contrato de Prestación de servicios</t>
  </si>
  <si>
    <t>Son contratos de prestación de servicios los que celebren las entidades estatales para desarrollar actividades relacionadas con la administración o funcionamiento de la entidad. Numeral 3 del Artículo 32 de la Ley 80 de 1993.</t>
  </si>
  <si>
    <t>Contrato de Prestación de servicios profesionales y de apoyo a la gestión</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</si>
  <si>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</si>
  <si>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Compraventa de bienes muebles</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</si>
  <si>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</si>
  <si>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Compraventa de bienes inmuebles</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</si>
  <si>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</si>
  <si>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Arrendamiento de bienes muebles</t>
  </si>
  <si>
    <t>Es un contrato que tiene por objeto, conceder el uso y goce de un bien mueble a cambio de un precio determinado.  Artículo 1974 Código Civil.</t>
  </si>
  <si>
    <t>Arrendamiento de bienes inmuebles</t>
  </si>
  <si>
    <t>Es un contrato que tiene por objeto, conceder el uso y goce de un bien inmueble a cambio de un precio determinado.  Artículo 2.2.1.2.1.4.11 Decreto 1082 de 2015</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</si>
  <si>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</si>
  <si>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Suministro</t>
  </si>
  <si>
    <t>El suministro es el contrato por el cual una parte se obliga, a cambio de una contraprestación, a cumplir en favor de otra, en forma independiente, prestaciones periódicas o continuadas de cosas o servicios. Artículo 968, Código de Comercio</t>
  </si>
  <si>
    <t>Empréstitos</t>
  </si>
  <si>
    <r>
      <t>Son contratos de empréstito los que tienen por objeto proveer a la entidad estatal contratante de recursos en moneda nacional o extranjera con plazo para su pago. Artículo 7,  Decreto 2681 de 1996.</t>
    </r>
    <r>
      <rPr>
        <sz val="11"/>
        <color theme="1"/>
        <rFont val="Arial"/>
        <family val="2"/>
      </rPr>
      <t xml:space="preserve"> </t>
    </r>
  </si>
  <si>
    <t>Fiducia mercantil o encargo fiduciario</t>
  </si>
  <si>
    <t>Son contratos que tienen por objeto la administración o el manejo de los recursos vinculados a los contratos que tales entidades celebren. Numeral 5 de Articulo 32 de la Ley 80 de 1993.</t>
  </si>
  <si>
    <t>Concesión</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</si>
  <si>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</si>
  <si>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Convenios de cooperación</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</si>
  <si>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</si>
  <si>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Convenios/Contratos interadministrativos</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</si>
  <si>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</si>
  <si>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Convenios de Apoyo y/o Convenios de Asociación</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</si>
  <si>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</si>
  <si>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Asociaciones Público Privadas</t>
  </si>
  <si>
    <t>Los contratos con personas naturales o jurídicas que se celebran en desarrollo de lo dispuesto en el Decreto 1508 de 2012.</t>
  </si>
  <si>
    <t>Otros</t>
  </si>
  <si>
    <t>Los demás tipos de contratos que no se encuentren definidos en las anteriores tipologías.</t>
  </si>
  <si>
    <t xml:space="preserve">Al ubicarse en la celda, se despliega una lista de modalidades de selección, de las cuales debe seleccionar la indicada. El formato no permite incluir modalidades diferentes a las señaladas en la lista desplegable.  </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</si>
  <si>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</si>
  <si>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</si>
  <si>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</si>
  <si>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Indique el código presupuestal con el que se identifica el proyecto. Si un mismo contrato afecta más de un proyecto, discriminar el contrato por cada proyecto que afecte en filas separadas.</t>
  </si>
  <si>
    <t>Número de Identificación del contratista</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</si>
  <si>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</si>
  <si>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</si>
  <si>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</si>
  <si>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</si>
  <si>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</si>
  <si>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</si>
  <si>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</si>
  <si>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</si>
  <si>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</si>
  <si>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Diligencie esta columna solo en el caso de adiciones al valor inicial que aumenten el valor del contrato con cargo a la vigencia.</t>
  </si>
  <si>
    <t>Registre en esta celda el número de adiciones que se realizaron al contrato.</t>
  </si>
  <si>
    <t>Valor total de adiciones</t>
  </si>
  <si>
    <t>Valor Final</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</si>
  <si>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</si>
  <si>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</si>
  <si>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Giros</t>
  </si>
  <si>
    <t>3- PLAZOS</t>
  </si>
  <si>
    <t>Fecha de Suscripción</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</si>
  <si>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</si>
  <si>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</si>
  <si>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</si>
  <si>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</si>
  <si>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</si>
  <si>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Estado</t>
  </si>
  <si>
    <t>% Avance y/o cumplimiento</t>
  </si>
  <si>
    <t>Tipo</t>
  </si>
  <si>
    <t>afectacion</t>
  </si>
  <si>
    <t>Obra pública</t>
  </si>
  <si>
    <t>Concurso de méritos</t>
  </si>
  <si>
    <t>Funcionamiento</t>
  </si>
  <si>
    <t>Inversión</t>
  </si>
  <si>
    <t>Contratación mínima cuantia</t>
  </si>
  <si>
    <t>Operación</t>
  </si>
  <si>
    <t>Contratos de prestación de servicios</t>
  </si>
  <si>
    <t>Selección abreviada</t>
  </si>
  <si>
    <t>Contratos de prestación de servicios profesionales y de apoyo a la gestión</t>
  </si>
  <si>
    <t>Licitación pública</t>
  </si>
  <si>
    <t>Régimen privado</t>
  </si>
  <si>
    <t>Régimen especial</t>
  </si>
  <si>
    <t xml:space="preserve">Subasta inversa </t>
  </si>
  <si>
    <t>Bolsas de productos</t>
  </si>
  <si>
    <t xml:space="preserve">Acuerdo marco de precios </t>
  </si>
  <si>
    <t xml:space="preserve">Concesión </t>
  </si>
  <si>
    <t xml:space="preserve">Selección abreviada por menor cuantía </t>
  </si>
  <si>
    <t>Convenios de cooperacion</t>
  </si>
  <si>
    <t>Contratos interadministrativos</t>
  </si>
  <si>
    <t>contratacion directa</t>
  </si>
  <si>
    <t xml:space="preserve">Convenios de apoyo y/o convenios de asociación </t>
  </si>
  <si>
    <t>Urgencia manifiesta</t>
  </si>
  <si>
    <t>Asociaciones público privadas</t>
  </si>
  <si>
    <t>Contratación de empréstitos</t>
  </si>
  <si>
    <t>Otros gastos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</si>
  <si>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</si>
  <si>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</si>
  <si>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</si>
  <si>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</si>
  <si>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</si>
  <si>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</si>
  <si>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</si>
  <si>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</si>
  <si>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No aplica</t>
  </si>
  <si>
    <t>Prevención y atención de la maternidad y la paternidad tempranas</t>
  </si>
  <si>
    <t>Pilar 1 Igualdad de Calidad de Vida</t>
  </si>
  <si>
    <t>Desarrollo integral desde la gestación hasta la adolescencia</t>
  </si>
  <si>
    <t>Igualdad y autonomía para una Bogotá incluyente</t>
  </si>
  <si>
    <t>Familias protegidas y adaptadas al cambio climático</t>
  </si>
  <si>
    <t>Desarrollo integral para la felicidad y el ejercicio de la ciudadanía</t>
  </si>
  <si>
    <t>Calidad educativa para todos</t>
  </si>
  <si>
    <t>Inclusión educativa para la equidad</t>
  </si>
  <si>
    <t>Acceso con calidad a la educación superior</t>
  </si>
  <si>
    <t>Atención integral y eficiente en salud</t>
  </si>
  <si>
    <t>Modernización de la infraestructura física y tecnológica en salud</t>
  </si>
  <si>
    <t>Mejores oportunidades para el desarrollo a través de la cultura, la recreación y el deporte</t>
  </si>
  <si>
    <t>Mujeres protagonistas, activas y empoderadas en el cierre de brechas de género</t>
  </si>
  <si>
    <t>Infraestructura para el desarrollo del hábitat</t>
  </si>
  <si>
    <t>Pilar 2 Democracía Urbana</t>
  </si>
  <si>
    <t>Intervenciones integrales del hábitat</t>
  </si>
  <si>
    <t>Recuperación, incorporación, vida urbana y control de la ilegalidad</t>
  </si>
  <si>
    <t>Integración social para una ciudad de oportunidades</t>
  </si>
  <si>
    <t>Espacio público, derecho de todos</t>
  </si>
  <si>
    <t>Mejor movilidad para todos</t>
  </si>
  <si>
    <t>Seguridad y convivencia para todos</t>
  </si>
  <si>
    <t>Pilar 3 Construcción de Comunidad y Cultura Ciudadana</t>
  </si>
  <si>
    <t>Fortalecimiento del Sistema de Protección Integral a Mujeres Víctimas de Violencia - SOFIA</t>
  </si>
  <si>
    <t>Justicia para todos: consolidación del Sistema Distrital de Justicia</t>
  </si>
  <si>
    <t>Bogotá vive los derechos humanos</t>
  </si>
  <si>
    <t>Bogotá mejor para las víctimas, la paz y la reconciliación</t>
  </si>
  <si>
    <t>Equipo por la educación para el reencuentro, la reconciliación y la paz</t>
  </si>
  <si>
    <t>Cambio cultural y construcción del tejido social para la vida</t>
  </si>
  <si>
    <t>Información relevante e integral para la planeación territorial</t>
  </si>
  <si>
    <t>Eje Transversal 1 Nuevo Ordenamiento Territorial</t>
  </si>
  <si>
    <t>Proyectos urbanos integrales con visión de ciudad</t>
  </si>
  <si>
    <t>Suelo para reducir el déficit habitacional de suelo urbanizable, vivienda y soportes urbanos</t>
  </si>
  <si>
    <t>Articulación regional y planeación integral del transporte</t>
  </si>
  <si>
    <t>Financiación para el Desarrollo Territorial</t>
  </si>
  <si>
    <t>Fundamentar el desarrollo económico en la generación y uso del conocimiento para mejorar la competitividad de la Ciudad Región</t>
  </si>
  <si>
    <t>Eje Transversal 2 Desarrollo Económico basado en el conocimiento</t>
  </si>
  <si>
    <t>Generar alternativas de ingreso y empleo de mejor calidad</t>
  </si>
  <si>
    <t>Elevar la eficiencia de los mercados de la ciudad</t>
  </si>
  <si>
    <t>Mejorar y fortalecer el recaudo tributario de la ciudad e impulsar el uso de mecanismos de vinculación de capital privado</t>
  </si>
  <si>
    <t>Bogotá, ciudad inteligente</t>
  </si>
  <si>
    <t>Bogotá, una ciudad digital</t>
  </si>
  <si>
    <t>Consolidar el turismo como factor de desarrollo, confianza y felicidad para Bogotá Región</t>
  </si>
  <si>
    <t>Recuperación y manejo de la Estructura Ecológica Principal</t>
  </si>
  <si>
    <t>Eje Transversal 3 Sostenibilidad Ambiental basada en la eficiencia energética</t>
  </si>
  <si>
    <t>Ambiente sano para la equidad y disfrute del ciudadano</t>
  </si>
  <si>
    <t>Gestión de la huella ambiental urbana</t>
  </si>
  <si>
    <t>Desarrollo rural sostenible</t>
  </si>
  <si>
    <t>Transparencia, gestión pública y servicio a la ciudadanía</t>
  </si>
  <si>
    <t>Eje Transversal 4 Gobierno Legitimo, Fortalecimiento Local y Eficiencia</t>
  </si>
  <si>
    <t>Modernización institucional</t>
  </si>
  <si>
    <t>Gobierno y ciudadanía digital</t>
  </si>
  <si>
    <t>Gobernanza e influencia local, regional e internacional</t>
  </si>
  <si>
    <t>Afectación</t>
  </si>
  <si>
    <t>Validación Tipo</t>
  </si>
  <si>
    <t>Validación Modalidad</t>
  </si>
  <si>
    <t>Validación procedimiento</t>
  </si>
  <si>
    <t>Validación afectación</t>
  </si>
  <si>
    <t>Validación programa</t>
  </si>
  <si>
    <t>Indique el nombre completo, cargo, número de teléfono con extensión y correo electrónico del profesional que diligencia el formato y que posteriormente realizará los ajustes y aclaraciones a que haya lugar por solicitud de la Veeduría Distrital.</t>
  </si>
  <si>
    <t>Para las adiciones a contratos de años anteriores se debe diligenciar el tipo del contrato adicionado o modificado.</t>
  </si>
  <si>
    <t>Si en la columna anterior “Afectación”,  indicó funcionamiento u operación deje en blanco el número de programa, es decir esta columna solamente aplica para gastos de Inversión.</t>
  </si>
  <si>
    <t xml:space="preserve">Esta columna solo se habilita y debe ser diligenciada,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</si>
  <si>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En caso de haber realizado apropiaciones presupuestales en la vigencia a través de resoluciones, caja menor, honorarios ediles, servicios públicos, debe relacionar dicha información en una sola fila al final de la base, indicando de que se trata la apropiación y número de proyecto si hay lugar a ello. En el tipo de contrato se registra Otros gastos.</t>
  </si>
  <si>
    <t>Número  de Identificación del contratista
(NIT con digito de verificación)</t>
  </si>
  <si>
    <t>8. Presupuesto Comprometido Operación mediante contratos</t>
  </si>
  <si>
    <t>6. Presupuesto Comprometido Funcionamiento según PREDIS</t>
  </si>
  <si>
    <t>3. Presupuesto Disponible Inversión Directa PREDIS</t>
  </si>
  <si>
    <t xml:space="preserve">4. Presupuesto Comprometido de Inversión Directa según PREDIS </t>
  </si>
  <si>
    <t xml:space="preserve">Presupuesto Comprometido de Inversión Directa </t>
  </si>
  <si>
    <t xml:space="preserve">Presupuesto Comprometido funcionamiento </t>
  </si>
  <si>
    <t>Presupuesto Comprometido operación mediante contratos</t>
  </si>
  <si>
    <t>INFORMACION GENERAL DE CONTRATACION ENTIDADES DISTRITALES  -  ENERO 1 A 31 DICIEMBRE DE 2020</t>
  </si>
  <si>
    <t>SECTOR</t>
  </si>
  <si>
    <t>Planeación</t>
  </si>
  <si>
    <t>Desarrollo Económico, Industria y Turismo</t>
  </si>
  <si>
    <t>Educación</t>
  </si>
  <si>
    <t>Salud</t>
  </si>
  <si>
    <t>Integración Social</t>
  </si>
  <si>
    <t>Cultura, Recreación y Deporte</t>
  </si>
  <si>
    <t>Ambiente</t>
  </si>
  <si>
    <t>Movilidad</t>
  </si>
  <si>
    <t>Hábitat</t>
  </si>
  <si>
    <t>Mujeres</t>
  </si>
  <si>
    <t>Seguridad, Convivencia y Justicia</t>
  </si>
  <si>
    <t>Gestión Juridíca</t>
  </si>
  <si>
    <t>descentralizado territorialmente</t>
  </si>
  <si>
    <t>Gestión Pública</t>
  </si>
  <si>
    <t>Gobierno</t>
  </si>
  <si>
    <t>Hacienda</t>
  </si>
  <si>
    <t>16 - AL</t>
  </si>
  <si>
    <t>1. Entidad</t>
  </si>
  <si>
    <t>Número de prórrogas</t>
  </si>
  <si>
    <t>Pilar /Eje / propósito</t>
  </si>
  <si>
    <t>Sistema Distrital de Cuidado</t>
  </si>
  <si>
    <t>Subsidios y transferencias para la equidad</t>
  </si>
  <si>
    <t>Igualdad de oportunidades y desarrollo de capacidades para las mujeres</t>
  </si>
  <si>
    <t>Movilidad social integral</t>
  </si>
  <si>
    <t>Prevención de la exclusión por razones étnicas, religiosas, sociales, políticas y de orientación sexual</t>
  </si>
  <si>
    <t>Promoción de la igualdad, el desarrollo de capacidades y el reconocimiento de las mujeres</t>
  </si>
  <si>
    <t>Mejora de la gestión de instituciones de salud</t>
  </si>
  <si>
    <t>Prevención y atención de maternidad temprana</t>
  </si>
  <si>
    <t>Prevención y cambios para mejorar la salud de la población</t>
  </si>
  <si>
    <t>Salud para la vida y el bienestar</t>
  </si>
  <si>
    <t>Salud y bienestar para niñas y niños</t>
  </si>
  <si>
    <t>Educación inicial: Bases sólidas para la vida.</t>
  </si>
  <si>
    <t>Educación para todos y todas: acceso y permanencia con equidad y énfasis en educación rural</t>
  </si>
  <si>
    <t>Formación integral: más y mejor tiempo en los colegios</t>
  </si>
  <si>
    <t>Plan Distrital de Lectura, Escritura y Oralidad: "Leer para la vida"</t>
  </si>
  <si>
    <t>Transformación pedagógica y mejoramiento de la gestión educativa. Es con los maestros y maestras.</t>
  </si>
  <si>
    <t>Jóvenes con capacidades: Proyecto de vida para la ciudadanía, la innovación y el trabajo del siglo XXI</t>
  </si>
  <si>
    <t>Cierre de brechas para la inclusión productiva urbano rural</t>
  </si>
  <si>
    <t>Vivienda y entornos dignos en el territorio urbano y rural</t>
  </si>
  <si>
    <t>Bogotá, referente en cultura, deporte, recreación y actividad física, con parques para el desarrollo y la salud</t>
  </si>
  <si>
    <t>Creación y vida cotidiana: Apropiación ciudadana del arte, la cultura y el patrimonio, para la democracia cultural</t>
  </si>
  <si>
    <t>Transformación cultural para la conciencia ambiental y el cuidado de la fauna doméstica</t>
  </si>
  <si>
    <t>Cambio cultural para la gestión de la crisis climática</t>
  </si>
  <si>
    <t>Bogotá protectora de sus recursos naturales</t>
  </si>
  <si>
    <t>Asentamientos y entornos protectores</t>
  </si>
  <si>
    <t>Eficiencia en la atención de emergencias</t>
  </si>
  <si>
    <t xml:space="preserve"> Protección y valoración del patrimonio tangible e intangible en Bogotá y la región</t>
  </si>
  <si>
    <t>Revitalización urbana para la competitividad</t>
  </si>
  <si>
    <t>Más árboles y más y mejor espacio público</t>
  </si>
  <si>
    <t>Bogotá protectora de los animales</t>
  </si>
  <si>
    <t>Manejo y prevención de contaminación</t>
  </si>
  <si>
    <t>Manejo y saneamiento de los cuerpos de agua</t>
  </si>
  <si>
    <t>Provisión y mejoramiento de servicios públicos</t>
  </si>
  <si>
    <t>Ecoeficiencia, reciclaje, manejo de residuos e inclusión de la población recicladora</t>
  </si>
  <si>
    <t>Bogotá territorio de paz y atención integral a las víctimas del conflicto armado</t>
  </si>
  <si>
    <t>Más mujeres viven una vida libre de violencias, se sienten seguras y acceden con confianza al sistema de justicia</t>
  </si>
  <si>
    <t>Sin machismo ni violencias contra las mujeres, las niñas y los niños</t>
  </si>
  <si>
    <t>Conciencia y cultura ciudadana para la seguridad, la convivencia y la construcción de confianza</t>
  </si>
  <si>
    <t>Cultura ciudadana para la confianza, la convivencia y la participación desde la vida cotidiana</t>
  </si>
  <si>
    <t>Autoconciencia, respeto y cuidado en el espacio público</t>
  </si>
  <si>
    <t>Espacio público más seguro y construido colectivamente</t>
  </si>
  <si>
    <t>Atención a jóvenes y adultos infractores con impacto en su proyecto de vida</t>
  </si>
  <si>
    <t>Calidad de Vida y Derechos de la Población privada de la libertad</t>
  </si>
  <si>
    <t>Plataforma institucional para la seguridad y justicia</t>
  </si>
  <si>
    <t>Propósito 1: Hacer un nuevo contrato social para incrementar la inclusión social, productiva y política</t>
  </si>
  <si>
    <t>Propósito 3: Inspirar confianza y legitimidad para vivir sin miedo y ser epicentro de cultura ciudadana, paz y reconciliación</t>
  </si>
  <si>
    <t>Propósito 4: Hacer de Bogotá Región un modelo de movilidad multimodal, incluyente y sostenible</t>
  </si>
  <si>
    <t>Movilidad segura, sostenible y accesible</t>
  </si>
  <si>
    <t>Red de metros</t>
  </si>
  <si>
    <t>Propósito 5: Construir Bogotá - Región con gobierno abierto, transparente y ciudadanía consciente</t>
  </si>
  <si>
    <t>Gobierno Abierto</t>
  </si>
  <si>
    <t>Integración regional, distrital y local</t>
  </si>
  <si>
    <t>Información para la toma de decisiones</t>
  </si>
  <si>
    <t>Transformación digital y gestión de TIC para un territorio inteligente</t>
  </si>
  <si>
    <t>Fortalecimiento de cultura ciudadana y su institucionalidad</t>
  </si>
  <si>
    <t>Gestión pública efectiva</t>
  </si>
  <si>
    <t>Gestión pública local</t>
  </si>
  <si>
    <t>Eje / Pilar / Propósito</t>
  </si>
  <si>
    <t>4. CESION</t>
  </si>
  <si>
    <t>Nombre cesionario</t>
  </si>
  <si>
    <t>Fecha cesión</t>
  </si>
  <si>
    <t>Valor cesión</t>
  </si>
  <si>
    <t>Fecha cesión
(DD/MM/AAAA)</t>
  </si>
  <si>
    <t>Número  de Identificación del cesionario
(NIT con digito de verificación)</t>
  </si>
  <si>
    <t>Número de proceso contractual 
SECOP</t>
  </si>
  <si>
    <t>En primer lugar diligencie toda la información correspondiente a los contratos suscritos con cargo a la vigencia 2020.</t>
  </si>
  <si>
    <t>Indique el valor total del presupuesto disponible de inversión directa, de acuerdo con el PREDIS, a 31 de diciembre de 2020.</t>
  </si>
  <si>
    <t>Escriba el valor total del presupuesto comprometido de inversión directa, de acuerdo con el PREDIS a 31 de diciembre de 2020.</t>
  </si>
  <si>
    <t>Indique el valor total del presupuesto de funcionamiento disponible, de acuerdo con el PREDIS a 31 de diciembre de 2020.</t>
  </si>
  <si>
    <t>Escriba el monto del presupuesto de funcionamiento, comprometido mediante contratos, de acuerdo con el PREDIS a 31 de diciembre de 2020.</t>
  </si>
  <si>
    <t>Coloque el monto del presupuesto de operación disponible, de acuerdo con el PREDIS, a 31 de diciembre de 2020. Los gastos de operación corresponden solamente a aquellas entidades de régimen de contratación  privado.</t>
  </si>
  <si>
    <t>Escriba el monto del presupuesto de operación comprometido mediante contratos a 31 de diciembre de 2020.</t>
  </si>
  <si>
    <t>Una vez terminado el registro de los contratos con cargo a la vigencia 2020, en las siguientes filas registre la información correspondiente a las adiciones efectuadas con cargo a la vigencia 2020 de contratos suscritos en vigencias anteriores, especificando el año de suscripción en la columna dos.</t>
  </si>
  <si>
    <t>Relacione el número de proceso con el cual se encuentra publicado el contrato en el SECOP. Ejemplo IDU-CMA-DTDP-240-2020</t>
  </si>
  <si>
    <t>Relacionar la fecha en que se suscribió el contrato original. La celda solo admite el formato Día/Mes/Año así  17/02/2020.</t>
  </si>
  <si>
    <t>Para las adiciones a contratos de años anteriores se debe registrar en esta columna la fecha de suscripción de la adición en la vigencia 2020.</t>
  </si>
  <si>
    <t>Indicar la fecha efectiva de terminación del contrato. La celda solo admite el formato Día/Mes/Año así  15/02/2020.</t>
  </si>
  <si>
    <t>Seleccione el sector al cual pertenece la Entidad.</t>
  </si>
  <si>
    <t>Si los valores no coinciden debe especificarse al final del formato en qué está representada la diferencia Otros gastos(discriminando los conceptos por Programa y Proyecto de inversión, si es el caso), con sus respectivos valores.</t>
  </si>
  <si>
    <t>Registre en esta celda el número de prórrogas que se realizaron al contrato en la vigencia 2020.</t>
  </si>
  <si>
    <t xml:space="preserve">La sumatoria de la columna 16 (valor final) para los contratos de Inversión Directa, de funcionamiento y/o operación, cuando aplique, deberán coincidir con el valor del rubro registrado en el encabezado 4, Presupuesto comprometido de inversión según PREDIS, con el encabezado 6, Presupuesto Comprometido Funcionamiento según PREDIS y con el encabezado 8, Presupuesto Comprometido Operación mediante contratos, respectivamente. A la vez, estos valores deben coincidir con los informes de ejecución presupuestal del PREDIS.  </t>
  </si>
  <si>
    <t>4- CESIÓN</t>
  </si>
  <si>
    <t>5- ESTADO A 31 DE DICIEMBRE DE 2020</t>
  </si>
  <si>
    <t>5- PORCENTAJE DE AVANCE Y/O CUMPLIMIENTO</t>
  </si>
  <si>
    <t>Indicar el nombre del cesionario, persona natural o jurídica.</t>
  </si>
  <si>
    <t>Relacionar la fecha en que se suscribió la cesión del contrato. La celda solo admite el formato Día/Mes/Año así  17/02/2020.</t>
  </si>
  <si>
    <t>Registre el valor inicial del contrato con cargo a la vigencia 2020, el formato de celda no permite guiones, comas o texto. Esta columna solo debe contener información numérica.</t>
  </si>
  <si>
    <t>La base en Excel a diligenciar es inmodificable, debe utilizar versión Excel 2010 o posteriores, la versión 2007 no habilita los macros.  La base no permite que se incluyan columnas con otro tipo de información que la Veeduría Distrital no está solicitando o que se cambie el formato de celda establecido. Tenga en cuenta que algunas celdas están bloqueadas y/o solo permiten el registro de una información determinada.</t>
  </si>
  <si>
    <t>Registre el valor correspondiente a la cesión con cargo a la vigencia 2020, el formato de celda no permite guiones, comas o texto. Esta columna solo debe contener información numérica.</t>
  </si>
  <si>
    <t xml:space="preserve">Indicar el número de identificación del contratista persona natural o jurídica con quien se suscribió el contrato, con digito de verificación (DV), el formato de celda no permite guiones, comas, solo números. </t>
  </si>
  <si>
    <t>Registre el valor total de las adiciones que se realizaron al contrato,  el formato de celda no permite guiones, , comas o texto. Esta columna solo debe contener información numérica.</t>
  </si>
  <si>
    <t>Registre el valor total de los giros que se realizaron al contrato,  el formato de celda no permite guiones, comas o texto. Esta columna solo debe contener información numérica.</t>
  </si>
  <si>
    <t>No. Programa</t>
  </si>
  <si>
    <t>SECOP I</t>
  </si>
  <si>
    <t>SECOP II</t>
  </si>
  <si>
    <t>secop</t>
  </si>
  <si>
    <t>Una vez incluidos todos los contratos de la vigencia 2020, a continuación diligencie el formato completo con la información correspondiente a las adiciones efectuadas con cargo a la vigencia 2020 de contratos suscritos en vigencias anteriores. La información general del contrato como: modalidad de selección, tipología contractual, objeto, entre otros, debe corresponder a la información del contrato adicionado o modificado. Respecto al valor solo se diligencia el valor en la columna adición, es decir la columna de valor inicial debe quedar en blanco. No olvide registrar el número de adiciones realizadas, en la columna correspondiente.</t>
  </si>
  <si>
    <t>Valor total reducciones 
(En valor negativo)</t>
  </si>
  <si>
    <t>Fecha suscripción</t>
  </si>
  <si>
    <t>Propósito 2 : Cambiar Nuestros Hábitos de Vida para Reverdecer a Bogotá y Adaptarnos y Mitigar la Crisis Climática</t>
  </si>
  <si>
    <t>Si requiere inserte una o varias filas realícelo después de la fila A14 y antes de la fila de Totales para que tomen el formato de las filas anteriores.</t>
  </si>
  <si>
    <t>Registre el valor total de las reducciones que se realizaron al contrato, el formato de celda no permite comas o texto. Esta columna solo debe contener información numérica.</t>
  </si>
  <si>
    <t>Indica el porcentaje de avance o de cumplimiento en términos presupuestales, es decir lo efectivamente pagado al contratista. Si no se ha iniciado la ejecución, el % de avance es 0%. La celda se encuentra formulada y protegida. Es la relación entre el valor de los giros y el valor final del contrato. Si el porcentaje de avance no coincide, se debe revisar los valores que se registraron en estas columnas.  Este porcentaje no debe ser superior al 100%</t>
  </si>
  <si>
    <t>Bogotá Mejor para Todos</t>
  </si>
  <si>
    <t>Un Nuevo Contrato Social y Ambiental para la Bogotá del Siglo XXI</t>
  </si>
  <si>
    <t>Si al pegar quedan textos en rojo,  verifique y ajuste la información, el dato que adiciono no se encuentra en la lista desplegable o no corresponde con el criterio definido en el columna.</t>
  </si>
  <si>
    <t>7. Presupuesto Disponible Operación (Régimen Privado)</t>
  </si>
  <si>
    <t>En estricto orden consecutivo registre el número del contrato, sin incluir los contratos que fueron anulados ni comodatos.</t>
  </si>
  <si>
    <t>Proceso Publicado en</t>
  </si>
  <si>
    <t>Proceso Publicado</t>
  </si>
  <si>
    <t>Seleccione el aplicativo donde se publicó el proceso (SECOP I / SECOP II)</t>
  </si>
  <si>
    <t>Incluye los gastos no contractuales, estos se registran al final de la base, no cuentan con número de contrato, tipo, proceso o modalidad.  Estos gastos en los que no media un acuerdo de voluntades, en caso de ser del rubro de inversiòn, se deben discriminar por programa y proyecto. En el caso de ser del rubro de funcionamiento no requieren ser discriminados.</t>
  </si>
  <si>
    <t>La modalidad régimen especial se refiere a todos los contratos realizados en cumplimiento del Decreto 092 de 2017, convenios de asociaciòn con ESAL. Regimen Privado es para todas aquellas entidades, que no se rigen por el Estatuto General de Contrataciòn, para el caso, en estas entidades todos sus contratos deben ser identificados con esta modalidad.</t>
  </si>
  <si>
    <t>Plan de Desarrollo Distrital</t>
  </si>
  <si>
    <t>Planes de Desarrollo Distrital</t>
  </si>
  <si>
    <r>
      <t>Identifíquelo de acuerdo con el código presupuestal de los Planes de Desarrollo "Bogotá Mejor Para Todos" o  "Un Nuevo Contrato Social y Ambiental para la Bogotá del Siglo XXI". Si un mismo contrato afecta más de un código presupuestal discrimine el contrato por cada código que afecte en filas separadas. Si se registra el número del programa, automáticamente en la columna L y M se despliega el nombre del programa y el eje, pilar o propósito según corresponda.</t>
    </r>
    <r>
      <rPr>
        <b/>
        <sz val="10"/>
        <color theme="1"/>
        <rFont val="Times New Roman"/>
        <family val="1"/>
      </rPr>
      <t xml:space="preserve"> </t>
    </r>
  </si>
  <si>
    <t xml:space="preserve">En el caso de adiciones a contratos de años anteriores,  no diligencie esta columna, solamente la columna 15 "Valor Total Adiciones" </t>
  </si>
  <si>
    <t>Indicar la fecha de inicio del contrato. Para las adiciones a contratos de años anteriores se debe diligenciar la fecha de inicio de la adición en la vigencia 2020. La celda solo admite el formato Día/Mes/Año así  13/03/2020.</t>
  </si>
  <si>
    <t>Seleccionar el PDD de acuerdo con los diferentes contratos suscritos, automáticamente en la columna K se activan  los números de programa de acuerdo al PDD escogido.</t>
  </si>
  <si>
    <t>Indicar el número de identificación del cesionario persona natural o jurídica con quien se suscribió la cesión, con digito de verificación (DV), el formato de celda no permite guiones o comas, solo números. Si hay más de una cesión adicione una fila y registre número de contrato, año, número proceso contractual SECOP y demás información que corresponda.</t>
  </si>
  <si>
    <r>
      <t xml:space="preserve">Marque con una X en la respectiva columna si el contrato se encuentra </t>
    </r>
    <r>
      <rPr>
        <sz val="10"/>
        <color theme="1"/>
        <rFont val="Times New Roman"/>
        <family val="1"/>
      </rPr>
      <t>Celebrado o por Iniciar, En Ejecución, Terminado o Liquidado.</t>
    </r>
  </si>
  <si>
    <t>Programa</t>
  </si>
  <si>
    <t>PDD</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</si>
  <si>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</si>
  <si>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</si>
  <si>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</si>
  <si>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</si>
  <si>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</si>
  <si>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</si>
  <si>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</si>
  <si>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</si>
  <si>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</si>
  <si>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</si>
  <si>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</si>
  <si>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</si>
  <si>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</si>
  <si>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</si>
  <si>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</si>
  <si>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</si>
  <si>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</si>
  <si>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</si>
  <si>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</si>
  <si>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</si>
  <si>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</si>
  <si>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</si>
  <si>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</si>
  <si>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</si>
  <si>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</si>
  <si>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</si>
  <si>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</si>
  <si>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</si>
  <si>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</si>
  <si>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</si>
  <si>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</si>
  <si>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</si>
  <si>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</si>
  <si>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</si>
  <si>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</si>
  <si>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</si>
  <si>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</si>
  <si>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</si>
  <si>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</si>
  <si>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</si>
  <si>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</si>
  <si>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</si>
  <si>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</si>
  <si>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</si>
  <si>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</si>
  <si>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</si>
  <si>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</si>
  <si>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</si>
  <si>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</si>
  <si>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</si>
  <si>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</si>
  <si>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</si>
  <si>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</si>
  <si>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</si>
  <si>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</si>
  <si>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</si>
  <si>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</si>
  <si>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r>
      <t>Para insertar una o varias filas, haga click  en el opción</t>
    </r>
    <r>
      <rPr>
        <i/>
        <sz val="10"/>
        <color theme="1"/>
        <rFont val="Times New Roman"/>
        <family val="1"/>
      </rPr>
      <t xml:space="preserve"> Insertar Filas</t>
    </r>
    <r>
      <rPr>
        <sz val="10"/>
        <color theme="1"/>
        <rFont val="Times New Roman"/>
        <family val="1"/>
      </rPr>
      <t xml:space="preserve"> y digite el número de filas a insertar. Si usted no sigue este procedimiento las filas que inserte no tomaran el formato de las filas anteriores. Se recomienda que antes de iniciar el registro de información inserte las filas que requiere, sin embargo en cualquier momento que necesite puede hacer este paso.</t>
    </r>
  </si>
  <si>
    <r>
      <t>Si necesita pegar información debe hacerlo por secciones debido a que hay columnas formuladas que están protegidas (como la columna J, K, T y AK) que no permiten realizar esta opción. Utilice la opción de</t>
    </r>
    <r>
      <rPr>
        <i/>
        <sz val="10"/>
        <color theme="1"/>
        <rFont val="Times New Roman"/>
        <family val="1"/>
      </rPr>
      <t xml:space="preserve"> pegado especial valores</t>
    </r>
    <r>
      <rPr>
        <sz val="10"/>
        <color theme="1"/>
        <rFont val="Times New Roman"/>
        <family val="1"/>
      </rPr>
      <t xml:space="preserve"> para no borrar las listas desplegables ni los formatos de las columnas.</t>
    </r>
  </si>
  <si>
    <t>INSTRUCTIVO</t>
  </si>
  <si>
    <t>Acuerdo 761 2020</t>
  </si>
  <si>
    <t>Pag. 51</t>
  </si>
  <si>
    <t>Bogotá rural</t>
  </si>
  <si>
    <t>Bogotá región emprendedora e innovadora</t>
  </si>
  <si>
    <t>Bogotá región productiva y competitiva</t>
  </si>
  <si>
    <t>Bogotá - región, el mejor destino para visitar</t>
  </si>
  <si>
    <t>TIENDA VIRTUAL DEL ESTADO COLOMBIANO</t>
  </si>
  <si>
    <t>SECOPII</t>
  </si>
  <si>
    <t>FDLE-CD-002-2020</t>
  </si>
  <si>
    <t>FDLE-CD-003-2020</t>
  </si>
  <si>
    <t>FDLE-CD-004-2020</t>
  </si>
  <si>
    <t>FDLE-CD-005-2020</t>
  </si>
  <si>
    <t>FDLE-CD-006-2020</t>
  </si>
  <si>
    <t>FDLE-CD-007-2020</t>
  </si>
  <si>
    <t>FDLE-CD-008-2020</t>
  </si>
  <si>
    <t>FDLE-CD-009-2020</t>
  </si>
  <si>
    <t>FDLE-CD-010-2020</t>
  </si>
  <si>
    <t>FDLE-CD-011-2020</t>
  </si>
  <si>
    <t>FDLE-CD-012-2020</t>
  </si>
  <si>
    <t>FDLE-CD-013-2020</t>
  </si>
  <si>
    <t>FDLE-CD-014-2020</t>
  </si>
  <si>
    <t>FDLE-CD-015-2020</t>
  </si>
  <si>
    <t>FDLE-CD-016-2020</t>
  </si>
  <si>
    <t>FDLE-CD-017-2020</t>
  </si>
  <si>
    <t>FDLE-CD-018-2020</t>
  </si>
  <si>
    <t>FDLE-CD-019-2020</t>
  </si>
  <si>
    <t>FDLE-CD-020-2020</t>
  </si>
  <si>
    <t>FDLE-CD-021-2020</t>
  </si>
  <si>
    <t>FDLE-CD-022-2020</t>
  </si>
  <si>
    <t>FDLE-CD-023-2020</t>
  </si>
  <si>
    <t>FDLE-CD-024-2020</t>
  </si>
  <si>
    <t>FDLE-CD-025-2020</t>
  </si>
  <si>
    <t>FDLE-CD-026-2020</t>
  </si>
  <si>
    <t>FDLE-CD-027-2020</t>
  </si>
  <si>
    <t>FDLE-CD-028-2020</t>
  </si>
  <si>
    <t>FDLE-CD-029-2020</t>
  </si>
  <si>
    <t>FDLE-CD-030-2020</t>
  </si>
  <si>
    <t>FDLE-CD-031-2020</t>
  </si>
  <si>
    <t>FDLE-CD-036-2020</t>
  </si>
  <si>
    <t>FDLE-CD-037-2020</t>
  </si>
  <si>
    <t>FDLE-CD-038-2020</t>
  </si>
  <si>
    <t>FDLE-CD-039-2020</t>
  </si>
  <si>
    <t>FDLE-CD-040-2020</t>
  </si>
  <si>
    <t>FDLE-CD-041-2020</t>
  </si>
  <si>
    <t>FDLE-CD-042-2020</t>
  </si>
  <si>
    <t>FDLE-CD-043-2020</t>
  </si>
  <si>
    <t>FDLE-CD-044-2020</t>
  </si>
  <si>
    <t>FDLE-CD-045-2020</t>
  </si>
  <si>
    <t>FDLE-CD-046-2020</t>
  </si>
  <si>
    <t>FDLE-CD-047-2020</t>
  </si>
  <si>
    <t>FDLE-CD-048-2020</t>
  </si>
  <si>
    <t>FDLE-CD-049-2020</t>
  </si>
  <si>
    <t>FDLE-CD-050-2020</t>
  </si>
  <si>
    <t>FDLE-CD-051-2020</t>
  </si>
  <si>
    <t>FDLE-CD-052-2020</t>
  </si>
  <si>
    <t>FDLE-CD-053-2020</t>
  </si>
  <si>
    <t>FDLE-CD-054-2020</t>
  </si>
  <si>
    <t>FDLE-CD-055-2020</t>
  </si>
  <si>
    <t>FDLE-CD-056-2020</t>
  </si>
  <si>
    <t>FDLE-CD-057-2020</t>
  </si>
  <si>
    <t>FDLE-CD-058-2020</t>
  </si>
  <si>
    <t>FDLE-CD-059-2020</t>
  </si>
  <si>
    <t>FDLE-CD-061-2020</t>
  </si>
  <si>
    <t>FDLE-CD-062-2020</t>
  </si>
  <si>
    <t>FDLE-CD-069-2020</t>
  </si>
  <si>
    <t>FDLE-CD-064-2020</t>
  </si>
  <si>
    <t>FDLE-CD-065-2020</t>
  </si>
  <si>
    <t>FDLE-CD-066-2020</t>
  </si>
  <si>
    <t>FDLE-CD-067-2020</t>
  </si>
  <si>
    <t>FDLE-CD-068-2020</t>
  </si>
  <si>
    <t>FDLE-CD-070-2020</t>
  </si>
  <si>
    <t>FDLE-CD-071-2020</t>
  </si>
  <si>
    <t>FDLE-CD-072-2020</t>
  </si>
  <si>
    <t>FDLE-CD-073-2020</t>
  </si>
  <si>
    <t>FDLE-CD-074-2020</t>
  </si>
  <si>
    <t>FDLE-CD-075-2020</t>
  </si>
  <si>
    <t>FDLE-CD-076-2020</t>
  </si>
  <si>
    <t>FDLE-CD-077-2020</t>
  </si>
  <si>
    <t>FDLE-CD-78-2020</t>
  </si>
  <si>
    <t>FDLE-CD-079-2020</t>
  </si>
  <si>
    <t>FDLE-CD-080-2020</t>
  </si>
  <si>
    <t>FDLE-CD-081-2020</t>
  </si>
  <si>
    <t>FDLE-CD082-2020</t>
  </si>
  <si>
    <t>FDLE-CD-083-2020</t>
  </si>
  <si>
    <t>FDLE-CD-084-2020</t>
  </si>
  <si>
    <t>FDLE-CD-085-2020</t>
  </si>
  <si>
    <t>FDLE-CD-086-2020</t>
  </si>
  <si>
    <t>FDLE-CD-087-2020</t>
  </si>
  <si>
    <t>FDLE-CD-088-2020</t>
  </si>
  <si>
    <t>FDLE-CD-089-2020</t>
  </si>
  <si>
    <t>FDLE-CD-090-2020</t>
  </si>
  <si>
    <t>FDLE-CD-091-2020</t>
  </si>
  <si>
    <t>FDLE-CD-092-2020</t>
  </si>
  <si>
    <t>FDLE-CD-093-2020</t>
  </si>
  <si>
    <t>FDLE-CD-094-2020</t>
  </si>
  <si>
    <t>FDLE-CD-095-2020</t>
  </si>
  <si>
    <t>FDLE-CD-096-2020</t>
  </si>
  <si>
    <t>FDLE-CD-097-2020</t>
  </si>
  <si>
    <t>FDLE-CD-098-2020</t>
  </si>
  <si>
    <t>FDLE-CD-099-2020</t>
  </si>
  <si>
    <t>FDLE-CD-100-2020</t>
  </si>
  <si>
    <t>FDLE-CD-101-2020</t>
  </si>
  <si>
    <t>FDLE-CD-102-2020</t>
  </si>
  <si>
    <t>FDLE-CD-103-2020</t>
  </si>
  <si>
    <t>FDLE-CD-104-2020</t>
  </si>
  <si>
    <t>FDLE-CD-105-2020</t>
  </si>
  <si>
    <t>FDLE-CD-106-2020</t>
  </si>
  <si>
    <t>FDLE-CD-107-2020</t>
  </si>
  <si>
    <t>FDLE-CD-109-2020</t>
  </si>
  <si>
    <t>FDLE-CD-110-2020</t>
  </si>
  <si>
    <t>FDLE-CD-111-2020</t>
  </si>
  <si>
    <t>FDLE-CD-112-2020</t>
  </si>
  <si>
    <t>FDLE-CD-113-2020</t>
  </si>
  <si>
    <t>FDLE-CD-114-2020</t>
  </si>
  <si>
    <t>FDLE-CD-115-2020</t>
  </si>
  <si>
    <t>FDLE-CD-116-2020</t>
  </si>
  <si>
    <t>FDLE-CD-117-2020</t>
  </si>
  <si>
    <t>FDLE-CD-118-2020</t>
  </si>
  <si>
    <t>FDLE-CD-119-2020</t>
  </si>
  <si>
    <t>FDLE-CD-120-2020</t>
  </si>
  <si>
    <t>FDLE-CD-121-2020</t>
  </si>
  <si>
    <t>FDLE-CD-122-2020</t>
  </si>
  <si>
    <t>FDLE-CD-123-2020</t>
  </si>
  <si>
    <t>FDLE-CD-124-2020</t>
  </si>
  <si>
    <t>FDLE-CD-125-2020</t>
  </si>
  <si>
    <t>FDLE-CD-126-2020</t>
  </si>
  <si>
    <t>FDLE-CD-127-2020</t>
  </si>
  <si>
    <t>FDLE-CD-128-2020</t>
  </si>
  <si>
    <t>FDLE-CD-129-2020</t>
  </si>
  <si>
    <t>FDLE-CD-130-2020</t>
  </si>
  <si>
    <t>FDLE-CD-131-2020</t>
  </si>
  <si>
    <t>FDLE-CD-132-2020</t>
  </si>
  <si>
    <t>FDLE-CD-133-2020</t>
  </si>
  <si>
    <t>FDLE-CD-134-2020</t>
  </si>
  <si>
    <t>FDLE-CD-135-2020</t>
  </si>
  <si>
    <t>FDLE-CD-0136-2020</t>
  </si>
  <si>
    <t>FDLE-CD-137-2020</t>
  </si>
  <si>
    <t>FDLE-CD-138-2020</t>
  </si>
  <si>
    <t>FDLE-CD-139-2020</t>
  </si>
  <si>
    <t>FDLE-CD-140-2020</t>
  </si>
  <si>
    <t>FDLE-CD-141-2020</t>
  </si>
  <si>
    <t>FDLE-CD-142-2020</t>
  </si>
  <si>
    <t>FDLE-CD-143-2020</t>
  </si>
  <si>
    <t>FDLE-CD-144-2020</t>
  </si>
  <si>
    <t>FDLE-CD-145-2020</t>
  </si>
  <si>
    <t>FDLE-CD-146-2020</t>
  </si>
  <si>
    <t>FDLE-CD-148-2020</t>
  </si>
  <si>
    <t>FDLE-CD-149-2020</t>
  </si>
  <si>
    <t>FDLE-CD-150-2020</t>
  </si>
  <si>
    <t>FDLE-CD-151-2020</t>
  </si>
  <si>
    <t>FDLE-CD-152-2020</t>
  </si>
  <si>
    <t>FDLE-CD-153-2020</t>
  </si>
  <si>
    <t>FDLE-CD-154-2020</t>
  </si>
  <si>
    <t>FDLE-CD-155-2020</t>
  </si>
  <si>
    <t>FDLE-CD-156-2020</t>
  </si>
  <si>
    <t>FDLE-CD-157-2020</t>
  </si>
  <si>
    <t>FDLE-CD-158-2020</t>
  </si>
  <si>
    <t>FDLE-CD-159-2020</t>
  </si>
  <si>
    <t>FDLE-CD-160-2020</t>
  </si>
  <si>
    <t>FDLE-CD-161-2020</t>
  </si>
  <si>
    <t>FDLE-SMC-162- 2020</t>
  </si>
  <si>
    <t>FDLE-CD-163-2020</t>
  </si>
  <si>
    <t>FDLE-CD-164-2020</t>
  </si>
  <si>
    <t>FDLE-CD-165-2020</t>
  </si>
  <si>
    <t>FDLE-SMC-147-2020</t>
  </si>
  <si>
    <t>FDLE-CD-168-2020</t>
  </si>
  <si>
    <t>FDLE-CD-169-2020</t>
  </si>
  <si>
    <t>FDLE-CD-170-2020</t>
  </si>
  <si>
    <t>FDLE-CD-171-2020</t>
  </si>
  <si>
    <t>FDLE-CD-173-2020</t>
  </si>
  <si>
    <t>FDLE-CD-174-2020</t>
  </si>
  <si>
    <t>FDLE-CD-175-2020</t>
  </si>
  <si>
    <t>FDLE-CD-176-2020</t>
  </si>
  <si>
    <t>FDLE-CD-177-2020</t>
  </si>
  <si>
    <t>FDLE-CD-178-2020</t>
  </si>
  <si>
    <t>FDLE-CD-179-2020</t>
  </si>
  <si>
    <t>FDLE-CD-180-2020</t>
  </si>
  <si>
    <t>FDLE-CD-181-2020</t>
  </si>
  <si>
    <t>FDLE-CD-182-2020</t>
  </si>
  <si>
    <t>FDLE-CD-183-2020</t>
  </si>
  <si>
    <t>FDLE-CD-0184-2020</t>
  </si>
  <si>
    <t>FDLE-CD-185-2020</t>
  </si>
  <si>
    <t>FDLE-CD-186-2020</t>
  </si>
  <si>
    <t>FDLE-CD-187-2020</t>
  </si>
  <si>
    <t>FDLE-CD-188-2020</t>
  </si>
  <si>
    <t>FDLE-CD-189-2020</t>
  </si>
  <si>
    <t>FDLE-CD-190-2020</t>
  </si>
  <si>
    <t>FDLE-CD-191-2020</t>
  </si>
  <si>
    <t>FDLE-CD-192-2020</t>
  </si>
  <si>
    <t>FDLE-CD-193-2020</t>
  </si>
  <si>
    <t>FDLE-CD-194-2020</t>
  </si>
  <si>
    <t>FDLE-CD-195-2020</t>
  </si>
  <si>
    <t>FDLE-CD-196-2020</t>
  </si>
  <si>
    <t>FDLE-CD-197-2020</t>
  </si>
  <si>
    <t>FDLE-CD-198-2020</t>
  </si>
  <si>
    <t>FDLE-CD-199-2020</t>
  </si>
  <si>
    <t>FDLE-CD-200-2020</t>
  </si>
  <si>
    <t>FDLE-CD-201-2020</t>
  </si>
  <si>
    <t>FDLE-CD-202-2020</t>
  </si>
  <si>
    <t>FDLE-CD-243-2020</t>
  </si>
  <si>
    <t>FDLE-CD-204-2020</t>
  </si>
  <si>
    <t>FDLE-CD-205-2020</t>
  </si>
  <si>
    <t>FDLE-CD-206-2020</t>
  </si>
  <si>
    <t>FDLE-CD-207-2020</t>
  </si>
  <si>
    <t>FDLE-CD-208-2020</t>
  </si>
  <si>
    <t>FDLE-CD-209-2020</t>
  </si>
  <si>
    <t>FDLE-CD-210-2020</t>
  </si>
  <si>
    <t>FDLE-CD-211-2020</t>
  </si>
  <si>
    <t>FDLE-CD-212-2020</t>
  </si>
  <si>
    <t>FDLE-CD-213-2020</t>
  </si>
  <si>
    <t>FDLE-CD-214-2020</t>
  </si>
  <si>
    <t>FDLE-CD-215-2020</t>
  </si>
  <si>
    <t>FDLE-CD-216-2020</t>
  </si>
  <si>
    <t>FDLE-CD-217-2020</t>
  </si>
  <si>
    <t>FDLE-CD-218-2020</t>
  </si>
  <si>
    <t>FDLE-CD-219-2020</t>
  </si>
  <si>
    <t>FDLE-CD-220-2020</t>
  </si>
  <si>
    <t>FDLE-CD-221-2020</t>
  </si>
  <si>
    <t>FDLE-CD-222-2020</t>
  </si>
  <si>
    <t>FDLE-CD-223-2020</t>
  </si>
  <si>
    <t>FDLE-CD-224-2020</t>
  </si>
  <si>
    <t>FDLE-CD-247-2020</t>
  </si>
  <si>
    <t>FDLE-CD-226-2020</t>
  </si>
  <si>
    <t>FDLE-CD-227-2020</t>
  </si>
  <si>
    <t>FDLE-CD-228-2020</t>
  </si>
  <si>
    <t>FDLE-CD-229-2020</t>
  </si>
  <si>
    <t>FDLE-CD-230-2020</t>
  </si>
  <si>
    <t>FDLE-CD-231-2020</t>
  </si>
  <si>
    <t>FDLE-CD-232-2020</t>
  </si>
  <si>
    <t>FDLE-CD-234-2020</t>
  </si>
  <si>
    <t>FDLE-CD-235-2020</t>
  </si>
  <si>
    <t>FDLE-CD-236-2020</t>
  </si>
  <si>
    <t>FDLE-CD-237-2020</t>
  </si>
  <si>
    <t>FDLE-CD-238-2020</t>
  </si>
  <si>
    <t>FDLE-CD-239-2020</t>
  </si>
  <si>
    <t>FDLE-CD-240-2020</t>
  </si>
  <si>
    <t>FDLE-CD-241-2020</t>
  </si>
  <si>
    <t>FDLE-CD-242-2020</t>
  </si>
  <si>
    <t>FDLE-CD-244-2020</t>
  </si>
  <si>
    <t>FDLE-CD-245-2020</t>
  </si>
  <si>
    <t>FDLE-CD-246-2020</t>
  </si>
  <si>
    <t>FDLE-CD-248-2020</t>
  </si>
  <si>
    <t>FDLE-CD-249-2020</t>
  </si>
  <si>
    <t>FDLE-CD-250-2020</t>
  </si>
  <si>
    <t>FDLE-CD-251-2020</t>
  </si>
  <si>
    <t>FDLE-CD-252-2020</t>
  </si>
  <si>
    <t>FDLE-CD-253-2020</t>
  </si>
  <si>
    <t>FDLE-CD-255-2020</t>
  </si>
  <si>
    <t>FDLE-CD-256-2020</t>
  </si>
  <si>
    <t>FDLE-CD-257-2020</t>
  </si>
  <si>
    <t>FDLE-CD-258-2020</t>
  </si>
  <si>
    <t>FDLE-CD-259-2020</t>
  </si>
  <si>
    <t>FDLE-CD-260-2020</t>
  </si>
  <si>
    <t>FDLE-CD-261-2020</t>
  </si>
  <si>
    <t>FDLE-CD-262-2020</t>
  </si>
  <si>
    <t>FDLE-CD-263-2020</t>
  </si>
  <si>
    <t>FDLE-CD-264-2020</t>
  </si>
  <si>
    <t>FDLE-CD-265-2020</t>
  </si>
  <si>
    <t>FDLE-CD-266-2020</t>
  </si>
  <si>
    <t>FDLE-CD-267-2020</t>
  </si>
  <si>
    <t>FDLE-CD-268-2020</t>
  </si>
  <si>
    <t>FDLE-CD-269-2020</t>
  </si>
  <si>
    <t>FDLE-CD-270-2020</t>
  </si>
  <si>
    <t>FDLE-CD-271-2020</t>
  </si>
  <si>
    <t>FDLE-CD-272-2020</t>
  </si>
  <si>
    <t>FDLE-CD-273-2020</t>
  </si>
  <si>
    <t>FDLE-CD-274-2020</t>
  </si>
  <si>
    <t>FDLE-CD-275-2020</t>
  </si>
  <si>
    <t>FDLE-CD-276-2020</t>
  </si>
  <si>
    <t>FDLE-CD-277-2020</t>
  </si>
  <si>
    <t>FDLE-CD-278-2020</t>
  </si>
  <si>
    <t>FDLE-CD-279-2020</t>
  </si>
  <si>
    <t>FDLE-CD-280-2020</t>
  </si>
  <si>
    <t>FDLE-CD-281-2020</t>
  </si>
  <si>
    <t>FDLE-CD-282-2020</t>
  </si>
  <si>
    <t>FDLE-CD-283-2020</t>
  </si>
  <si>
    <t>FDLE-CD-284-2020</t>
  </si>
  <si>
    <t>FDLE-CD-285-2020</t>
  </si>
  <si>
    <t>FDLE-CD-286-2020</t>
  </si>
  <si>
    <t>FDLE-CD-287-2020</t>
  </si>
  <si>
    <t>FDLE-CD-288-2020</t>
  </si>
  <si>
    <t>FDLE-CD-289-2020</t>
  </si>
  <si>
    <t>FDLE-CD-290-2020</t>
  </si>
  <si>
    <t>FDLE-CD-291-2020</t>
  </si>
  <si>
    <t>FDLE-CD-292-2020</t>
  </si>
  <si>
    <t>FDLE-CD-293-2020</t>
  </si>
  <si>
    <t>FDLE-CD-294-2020</t>
  </si>
  <si>
    <t>FDLE-CD-295-2020</t>
  </si>
  <si>
    <t>FDLE-CD-296-2020</t>
  </si>
  <si>
    <t>FDLE-CD-297-2020</t>
  </si>
  <si>
    <t>FDLE-CD-299-2020</t>
  </si>
  <si>
    <t>FDLE-CD-300-2020</t>
  </si>
  <si>
    <t>FDLE-CD-301-2020</t>
  </si>
  <si>
    <t>FDLE-CD-302-2020</t>
  </si>
  <si>
    <t>FDLE-CD-303-2020</t>
  </si>
  <si>
    <t>FDLE-CD-304-2020</t>
  </si>
  <si>
    <t>FDLE-CD-305-2020</t>
  </si>
  <si>
    <t>FDLE-CD-306-2020</t>
  </si>
  <si>
    <t>FDLE-CD-307-2020</t>
  </si>
  <si>
    <t>FDLE-CD-308-2020</t>
  </si>
  <si>
    <t>FDLE-CD-309-2020</t>
  </si>
  <si>
    <t>FDLE-CD-310-2020</t>
  </si>
  <si>
    <t>FDLE-CD-203-2020</t>
  </si>
  <si>
    <t>FDLE-CD-313-2020</t>
  </si>
  <si>
    <t>FDLE-CD-314-2020</t>
  </si>
  <si>
    <t>FDLE-CD-315-2020</t>
  </si>
  <si>
    <t>FDLE-CD-312-2020</t>
  </si>
  <si>
    <t>FDLE-CD-316-2020</t>
  </si>
  <si>
    <t>FDLE-CD-318-2020</t>
  </si>
  <si>
    <t>FDLE-CD-319-2020</t>
  </si>
  <si>
    <t>FDLE-CD-320-2020</t>
  </si>
  <si>
    <t>FDLE-CD-321-2020</t>
  </si>
  <si>
    <t>FDLE-CD-322-2020</t>
  </si>
  <si>
    <t>FDLE-CD-323-2020</t>
  </si>
  <si>
    <t>FDLE-CD-324-2020</t>
  </si>
  <si>
    <t>FDLE-CD-325-2020</t>
  </si>
  <si>
    <t>FDLE-CD-326-2020</t>
  </si>
  <si>
    <t>FDLE-CD-327-2020</t>
  </si>
  <si>
    <t>FDLE-CD-328-2020</t>
  </si>
  <si>
    <t>FDLE-CD-329-2020</t>
  </si>
  <si>
    <t>FDLE-CD-330-2020</t>
  </si>
  <si>
    <t>FDLE-CD-331-2020</t>
  </si>
  <si>
    <t>FDLE-CD-332-2020</t>
  </si>
  <si>
    <t>FDLE-CD-333-2020</t>
  </si>
  <si>
    <t>FDLE-CD-334-2020</t>
  </si>
  <si>
    <t>FDLE-CD-335-2020</t>
  </si>
  <si>
    <t>FDLE-CD-336-2020</t>
  </si>
  <si>
    <t>FDLE-CD-337-2020</t>
  </si>
  <si>
    <t>FDLE-CD-338-2020</t>
  </si>
  <si>
    <t>FDLE-CD-339-2020</t>
  </si>
  <si>
    <t>FDLE-CD-340-2020</t>
  </si>
  <si>
    <t>FDLE-CD-341-2020</t>
  </si>
  <si>
    <t>FDLE-CD-342-2020</t>
  </si>
  <si>
    <t>FDLE-CD-343-2020</t>
  </si>
  <si>
    <t>FDLE-CD-344-2020</t>
  </si>
  <si>
    <t>FDLE-CD-345-2020</t>
  </si>
  <si>
    <t>FDLE-CD-311-2020</t>
  </si>
  <si>
    <t>FDLE-CD-346-2020</t>
  </si>
  <si>
    <t>FDLE-CD-347-2020</t>
  </si>
  <si>
    <t>FDLE-CD-348-2020</t>
  </si>
  <si>
    <t>FDLE-CD-349-2020</t>
  </si>
  <si>
    <t>FDLE-CD-350-2020</t>
  </si>
  <si>
    <t>FDLE-CD-351-2020</t>
  </si>
  <si>
    <t>FDLE-CD-352-2020</t>
  </si>
  <si>
    <t>FDLE-CD-354-2020</t>
  </si>
  <si>
    <t>FDLE-CD-355-2020</t>
  </si>
  <si>
    <t>FDLE-CD-356-2020</t>
  </si>
  <si>
    <t>FDLE-CD-358-2020</t>
  </si>
  <si>
    <t>FDLE-CD-359-2020</t>
  </si>
  <si>
    <t>FDLE-CD-360-2020</t>
  </si>
  <si>
    <t>FDLE-CD-361-2020</t>
  </si>
  <si>
    <t>FDLE-CD-362-2020</t>
  </si>
  <si>
    <t>FDLE-CD-363-2020</t>
  </si>
  <si>
    <t>FDLE-CD-364-2020</t>
  </si>
  <si>
    <t>FDLE-CD-365-2020</t>
  </si>
  <si>
    <t>FDLE-CD-366-2020</t>
  </si>
  <si>
    <t>FDLE-CD-367-2020</t>
  </si>
  <si>
    <t>FDLE-CD-368-2020</t>
  </si>
  <si>
    <t>FDLE-CD-369-2020</t>
  </si>
  <si>
    <t>FDLE-CD-370-2020</t>
  </si>
  <si>
    <t>FDLE-CD-371-2020</t>
  </si>
  <si>
    <t>FDLE-CD-372-2020</t>
  </si>
  <si>
    <t>FDLE-CD-373-2020</t>
  </si>
  <si>
    <t>FDLE-CD-378-2020</t>
  </si>
  <si>
    <t>FDLE-CD-376-2020</t>
  </si>
  <si>
    <t>FDLE-CD-381-2020</t>
  </si>
  <si>
    <t>FDLE-CD-379-2020</t>
  </si>
  <si>
    <t>FDLE-CD-380-2020</t>
  </si>
  <si>
    <t>FDLE-CD-382-2020</t>
  </si>
  <si>
    <t>FDLE-CD-383-2020</t>
  </si>
  <si>
    <t>FDLE-CD-384-2020</t>
  </si>
  <si>
    <t>FDLE-CD-385-2020</t>
  </si>
  <si>
    <t>FDLE-CD-386-2020</t>
  </si>
  <si>
    <t>FDLE-CD-387-2020</t>
  </si>
  <si>
    <t>FDLE-CD-388-2020</t>
  </si>
  <si>
    <t>FDLE-CD-389-2020</t>
  </si>
  <si>
    <t>FDLE-CD-390-2020</t>
  </si>
  <si>
    <t>FDLE-CD-391-2020</t>
  </si>
  <si>
    <t>FDLE-CD-392-2020</t>
  </si>
  <si>
    <t>FDLE-CD-393-2020</t>
  </si>
  <si>
    <t>FDLE-CD-394-2020</t>
  </si>
  <si>
    <t>FDLE-CD-395-2020</t>
  </si>
  <si>
    <t>FDLE-CD-396-2020</t>
  </si>
  <si>
    <t>FDLE-CD-397-2020</t>
  </si>
  <si>
    <t>FDLE-CD-398-2020</t>
  </si>
  <si>
    <t>FDLE-CD-399-2020</t>
  </si>
  <si>
    <t>FDLE-CD-400-2020</t>
  </si>
  <si>
    <t>FDLE-CD-401-2020</t>
  </si>
  <si>
    <t>FDLE-CD-402-2020</t>
  </si>
  <si>
    <t>FDLE-CD-403-2020</t>
  </si>
  <si>
    <t>FDLE-CD-406-2020</t>
  </si>
  <si>
    <t>FDLE-CD-405-2020</t>
  </si>
  <si>
    <t>FDLE-CD-407-2020</t>
  </si>
  <si>
    <t>FDLE-CD-408-2020</t>
  </si>
  <si>
    <t>FDLE-CD-409-2020</t>
  </si>
  <si>
    <t>FDLE-CD-410-2020</t>
  </si>
  <si>
    <t>FDLE-CD-411-2020</t>
  </si>
  <si>
    <t>FDLE-CD-412-2020</t>
  </si>
  <si>
    <t>FDLE-CD-413-2020</t>
  </si>
  <si>
    <t>FDLE-CD-415-2020</t>
  </si>
  <si>
    <t>FDLE-SAMC-404-2020</t>
  </si>
  <si>
    <t>FDLE-CD-416-2020</t>
  </si>
  <si>
    <t>FDLE-CD-417-2020</t>
  </si>
  <si>
    <t>FDLE-CD-418-2020</t>
  </si>
  <si>
    <t>FDLE-SMC-427-2020</t>
  </si>
  <si>
    <t>FDLE-CD-428-2020</t>
  </si>
  <si>
    <t>FDLE-CD-435-2020</t>
  </si>
  <si>
    <t>FDLE-CD-436-2020</t>
  </si>
  <si>
    <t>FDLE-CD-437-2020</t>
  </si>
  <si>
    <t>FDLE-CD-438-2020</t>
  </si>
  <si>
    <t>FDLE-CD-439-2020</t>
  </si>
  <si>
    <t>FDLE-CD-440-2020</t>
  </si>
  <si>
    <t>FDLE-CD-441-2020</t>
  </si>
  <si>
    <t>FDLE-LP-442-2020</t>
  </si>
  <si>
    <t>FDLE-LP-444-2020</t>
  </si>
  <si>
    <t>FDLE-CD-445-2020</t>
  </si>
  <si>
    <t>FDLE-CD-446-2020</t>
  </si>
  <si>
    <t>CCE-715-1-AMP-2018</t>
  </si>
  <si>
    <t>FDLE-CD-447-2020</t>
  </si>
  <si>
    <t>FDLE-SMC-449-2020</t>
  </si>
  <si>
    <t>FDLE-CMA-451-2020</t>
  </si>
  <si>
    <t>FDLE-CD-452-2020</t>
  </si>
  <si>
    <t>FDLE-SMC-453-2020</t>
  </si>
  <si>
    <t>CCE-971-1-AMP-2019</t>
  </si>
  <si>
    <t>SERVICIOS PROFESIONALES DE APOYO AL ÁREA DE GESTIÓN DE DESARROLLO LOCAL, EN PLANEACIÓN, EN LAS ACTIVIDADES RELACIONADAS CON LA FORMULACIÓN DE PROYECTOS, EN EL APOYO A LA SUPERVISIÓN DE LOS CONTRATOS Y/O CONVENIOS QUE LE SEAN ASIGNADOS Y DEMÁS ACTIVIDADES QUE SE REQUIERAN, DE CONFORMIDAD CON LOS ESTUDIOS PREVIOS</t>
  </si>
  <si>
    <t>APOYAR TÉCNICA Y ADMINISTRATIVAMENTE EN TODAS LAS ACTIVIDADES ASIGNA-DAS EN EL TRÁMITE Y DESARROLLO DE LOS DESPACHOS COMISORIOS QUE POR COMPETENCIA CORRESPONDE A LA ALCADÍA LOCAL DE ENGATIVA</t>
  </si>
  <si>
    <t xml:space="preserve">LA PRESTACIÓN DE SERVICIOS PROFESIONALES DE APOYO AL ÁREA DE GESTIÓN DE DESARROLLO LOCAL EN SISTEMAS, PARA LA ADMINISTRACIÓN DE LA RED LOCAL Y DE LOS RECURSOS TECNOLÓGICOS EXISTENTES EN LA ALCALDÍA Y DEMÁS ACTIVIDADES QUE ALLÍ SE GENEREN, DE CONFORMIDAD CON LOS ESTUDIOS PREVIOS </t>
  </si>
  <si>
    <t>LA PRESTACIÓN DE SERVICIOS PROFESIONALES AL DESPACHO EN EL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</si>
  <si>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 xml:space="preserve">SERVICIOS PROFESIONALES PARA APOYAR JURÍDICAMENTE LA EJECUCIÓN DE LAS ACCIONES REQUERIDAS PARA EL TRÁMITE E IMPULSO PROCESAL DE LAS ACTUACIONES CONTRAVENCIONALES Y/O QUERELLAS QUE CURSEN EN LAS INSPECCIONES DE POLICÍA DE LA LOCALIDAD DE ENGATIVÁ </t>
  </si>
  <si>
    <t>SERVICIOS PROFESIONALES PARA APOYAR JURÍDICAMENTE LA EJECUCIÓN DE LAS ACCIONES REQUERIDAS PARA EL TRÁMITE E IMPULSO PROCESAL DE LAS ACTUACIONES CONTRAVENCIONALES Y/O QUERELLAS QUE CURSEN EN LAS INSPECCIONES DE POLICÍA DE LA LOCALIDAD DE ENGATIVÁ</t>
  </si>
  <si>
    <t>LA PRESTACIÓN DE SERVICIOS PROFESIONALES AL ÁREA DE GESTIÓN DE DESARROLLO LOCAL EN EL FONDO DE DESARROLLO LOCAL, EN LOS TRÁMITES RELACIONADOS CON LOS PROCESOS PRECONTRACTUALES, CONTRACTUALES Y POS CONTRACTUALES Y EN LAS DEMÁS ACTIVIDADES QUE ALLÍ SE REQUIERAN, DE CONFORMIDAD CON LOS ESTUDIOS PREVIOS</t>
  </si>
  <si>
    <t>LA PRESTACIÓN DE SERVICIOS DE APOYO A LA GESTIÓN AL ÁREA DE GESTIÓN DE DESARROLLO LOCAL EN LA EJECUCIÓN DEL PROCESO DE CORRESPONDENCIA QUE SE GENERA EN CDI DE LA ALCALDÍA LOCAL, DE CONFORMIDAD CON LOS ESTUDIOS PREVIOS</t>
  </si>
  <si>
    <t xml:space="preserve">LA PRESTACIÓN DE SERVICIOS DE APOYO A LA JUNTA ADMINISTRADORA LOCAL DE ENGATIVÁ, EN LAS ACTIVIDADES QUE ALLÍ SE REQUIERAN, DE CONFORMIDAD CON LOS ESTUDIOS PREVIOS </t>
  </si>
  <si>
    <t>LA PRESTACIÓN DE SERVICIOS DE APOYO A LA JUNTA ADMINISTRADORA LOCAL DE ENGATIVÁ, EN LAS ACTIVIDADES QUE ALLÍ SE REQUIERAN, DE CONFORMIDAD CON LOS ESTUDIOS PREVIOS</t>
  </si>
  <si>
    <t>LA PRESTACIÓN DE SERVICIOS DE APOYO TÉCNICO AL ÁREA DE GESTIÓN DE DESARROLLO LOCAL EN FONDO DE DESARROLLO LOCAL DE ENGATIVA, EN LOS TRÁMITES RELACIONADOS CON LOS PROCESOS PRECONTRACTUALES, CONTRACTUALES Y POS CONTRACTUALES Y EN LAS DEMÁS ACTIVIDADES QUE ALLÍ SE REQUIERAN, DE CONFORMIDAD CON LOS ESTUDIOS PREVIOS</t>
  </si>
  <si>
    <t xml:space="preserve">LA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 </t>
  </si>
  <si>
    <t>LA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t>
  </si>
  <si>
    <t xml:space="preserve">APOYAR TÉCNICAMENTE A LOS RESPONSABLES E INTEGRANTES DE LOS PROCESOS EN LA IMPLEMENTACIÓN DE HERRAMIENTAS DE GESTIÓN, SIGUIENDO LOS LINEAMIENTOS METODOLÓGICOS ESTABLECIDOS POR LA OFICINA ASESORA DE PLANEACIÓN DE LA SECRETARÍA DISTRITAL DE GOBIERNO, DE CONFORMIDAD CON LOS ESTUDIOS PREVIOS </t>
  </si>
  <si>
    <t xml:space="preserve">APOYAR LA FORMULACIÓN, EJECUCIÓN, SEGUIMIENTO Y MEJORA CONTINUA DE LAS HERRAMIENTAS QUE CONFORMAN LA GESTIÓN AMBIENTAL INSTITUCIONAL DE LA ALCALDÍA LOCAL DE ENGATIVÁ </t>
  </si>
  <si>
    <t>SERVICIOS PROFESIONALES PARA APOYAR AL ÁREA DE GESTIÓN POLICIVA JURÍDICA, EN LA DEBIDA EJECUCIÓN DE LOS TRÁMITES Y/O ACTUACIONES PERTINENTES RELACIONADOS CON EL COBRO PERSUASIVO DE LAS MULTAS IMPUESTAS POR LA ADMINISTRACIÓN LOCAL, ACUERDOS DE PAGO, CONCILIACIÓN DE CUENTAS EN CONTABILIDAD, EN LOS TÉRMINOS ESTABLECIDOS POR LA NORMATIVIDAD VIGENTE, DE CONFORMIDAD CON LOS ESTUDIOS PREVIOS</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</si>
  <si>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CONFORMIDAD CON LOS ESTUDIOS PREVIOS</t>
  </si>
  <si>
    <t>LA PRESTACIÓN DE SERVICIOS DE APOYO AL ÁREA DE GESTIÓN DE DESARROLLO LOCAL EN LAS ACTIVIDADES DE MENSAJERÍA Y MANEJO DE CORRESPONDENCIA DE LA DOCUMENTACIÓN PROCEDENTE DE LAS DEPENDENCIAS DE LA ALCALDÍA LOCAL, HACIA LAS DISTINTAS ENTIDADES PÚBLICAS, PRIVADAS Y A LA COMUNIDAD EN GENERAL</t>
  </si>
  <si>
    <t>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t>
  </si>
  <si>
    <t xml:space="preserve">LA PRESTACIÓN DE SERVICIOS PROFESIONALES PARA APOYAR LA GESTIÓN JURÍDICA DE LA CASA DEL CONSUMIDOR DE LA LOCALIDAD DE ENGATIVÁ </t>
  </si>
  <si>
    <t>LA PRESTACIÓN DE SERVICIOS AUXILIARES PARA APOYAR ADMINISTRATIVA Y ASISTENCIALMENTE A LAS INSPECCIONES DE POLICÍA DE LA LOCALIDAD DE ENGATIVÁ</t>
  </si>
  <si>
    <t xml:space="preserve">PRESTAR LOS SERVICIOS PROFESIONALES EN EL APOYO A DESPACHOS COMISORIOS RELACIONADO CON ATENCIÓN INTEGRAL DE LAS COMISIONES ORDENADAS POR LAS AUTORIDADES JURISDICCIONALES DE LA REPÚBLICA, INICIANDO Y/O DANDO IMPULSO A LAS ACTUACIONES ADMINISTRATIVAS PROCEDENTES, EN LA ALCALDIA LOCAL DE ENGATIVA </t>
  </si>
  <si>
    <t xml:space="preserve">APOYAR LA GESTION DOCUMENTAL DE LA ALCALDIA LOCAL, ACOMPAÑANDO AL EQUIPO JURIDICO DE DEPURACION EN LAS LABORES OPERATIVAS QUE GENERA EL PROCESO DE IMPULSO DE LAS ACTUACIONES ADMINISTRATIVAS EXISTENTES EN LA ALCALDI¿A LOCAL </t>
  </si>
  <si>
    <t>APOYAR LA GESTIÓN DOCUMENTAL DE LA ALCALDÍA LOCAL, ACOMPAÑANDO AL EQUIPO JURÍDICO DE DEPURACIÓN EN LAS LABORES OPERATIVAS QUE GENERA EL PROCESO DE IMPULSO DE LAS ACTUACIONES ADMINISTRATIVAS EXISTENTES EN LA ALCALDÍA LOCAL</t>
  </si>
  <si>
    <t xml:space="preserve">SERVICIOS PROFESIONALES PARA APOYAR TÉCNICAMENTE LAS DISTINTAS ETAPAS DE LOS PROCESOS DE COMPETENCIA DE LAS INSPECCIONES DE POLICÍA DE LA LOCALIDAD DE ENGATIVÁ, SEGÚN REPARTO </t>
  </si>
  <si>
    <t xml:space="preserve">APOYAR LA GESTIÓN DOCUMENTAL DE LA ALCALDÍA LOCAL PARA LA IMPLEMENTACIÓN DEL PROCESO DE VERIFICACIÓN, SOPORTE Y ACOMPAÑAMIENTO, EN EL DESARROLLO DE LAS ACTIVIDADES PROPIAS DE LOS PROCESOS Y ACTUACIONES ADMINISTRATIVAS EXISTENTES, DE CONFORMIDAD CON LOS ESTUDIOS PREVIOS </t>
  </si>
  <si>
    <t>APOYAR JURÍDICAMENTE LA EJECUCIÓN DE LAS ACCIONES REQUERIDAS PARA LA DEPURACIÓN DE LAS ACTUACIONES ADMINISTRATIVAS QUE CURSAN EN LA ALCALDÍA LOCAL DE ENGATIVÁ, DE CONFORMIDAD CON LOS ESTUDIOS PREVIOS</t>
  </si>
  <si>
    <t>APOYAR TÉCNICAMENTE LAS DISTINTAS ETAPAS DE LOS PROCESOS DE COMPETENCIA DE LA ALCALDÍA LOCAL DE ENGATIVÁ PARA LA DEPURACIÓN DE ACTUACIONES ADMINISTRATIVAS, DE CONFORMIDAD CON LOS ESTUDIOS PREVIOS</t>
  </si>
  <si>
    <t xml:space="preserve">APOYAR TÉCNICAMENTE LAS DISTINTAS ETAPAS DE LOS PROCESOS DE COMPETENCIA DE LA ALCALDÍA LOCAL DE ENGATIVÁ PARA LA DEPURACIÓN DE ACTUACIONES ADMINISTRATIVAS, DE CONFORMIDAD CON LOS ESTUDIOS PREVIOS </t>
  </si>
  <si>
    <t xml:space="preserve">APOYAR JURÍDICAMENTE LA EJECUCIÓN DE LAS ACCIONES REQUERIDAS PARA LA DEPURACIÓN DE LAS ACTUACIONES ADMINISTRATIVAS QUE CURSAN EN LA ALCALDÍA LOCAL DE ENGATIVÁ, DE CONFORMIDAD CON LOS ESTUDIOS PREVIOS </t>
  </si>
  <si>
    <t xml:space="preserve">EL CONTRATISTA SE OBLIGA PARA CON EL FONDO DE DESARROLLO LOCAL DE ENGATIVÁ A LA PRESTACIÓN DE SERVICIOS PROFESIONALES AL ÁREA DE GESTIÓN DE DESARROLLO LOCAL, APOYANDO LA CAPACITACIÓN Y GESTIÓN DEL PUNTO VIVE DIGITAL, DE CONFORMIDAD A LOS LINEAMIENTOS DEL MIN TIC Y EL FDLE </t>
  </si>
  <si>
    <t xml:space="preserve">LA PRESTACIÓN DE SERVICIOS AUXILIARES PARA APOYAR ADMINISTRATIVA Y ASISTENCIALMENTE A LAS INSPECCIONES DE POLICÍA DE LA LOCALIDAD DE ENGATIVÁ </t>
  </si>
  <si>
    <t xml:space="preserve">PRESTACIÓN DE SERVICIOS PROFESIONALES AL ALCALDÍA LOCAL DE ENGATIVÁ, EN LAS ACTIVIDADES QUE SE REQUIERAN EN LAS LABORES DE RECOPILACIÓN DE INFORMACIÓN, SISTEMATIZACIÓN, VALIDACIÓN, ANÁLISIS Y ESTRUCTURACIÓN DE INFORMES, RESPECTO DE LAS ACCIONES Y GESTIÓN EFECTUADA POR LA ADMINISTRACIÓN LOCAL, DE CONFORMIDAD CON LOS ESTUDIOS PREVIOS </t>
  </si>
  <si>
    <t xml:space="preserve">APOYAR AL EQUIPO DE PRENSA Y COMUNICACIONES DE LA ALCALDÍA LOCAL EN LA CREACIÓN, REALIZACIÓN Y PRODUCCIÓN DE VÍDEOS QUE TRANSMITAN UN MENSAJE EN LA COMUNICACIÓN INTERNA Y EXTERNA, DE CONFORMIDAD CON LOS ESTUDIOS PREVIOS </t>
  </si>
  <si>
    <t>APOYAR LA GESTIÓN DOCUMENTAL DE LA ALCALDÍA LOCAL, ACOMPAÑANDO AL EQUIPO JURÍDICO DE DEPURACIÓN EN LAS LABORES OPERATIVAS QUE GENERA EL PROCESO DE IMPULSO DE LAS ACTUACIONES ADMINISTRATIVAS EXISTENTES EN LA ALCALDÍA LOCA</t>
  </si>
  <si>
    <t>APOYAR LA GESTIÓN DOCUMENTAL DE LA ALCALDÍA LOCAL PARA LA IMPLEMENTACIÓN DEL PROCESO DE VERIFICACIÓN, SOPORTE Y ACOMPAÑAMIENTO, EN EL DESARROLLO DE LAS ACTIVIDADES PROPIAS DE LOS PROCESOS Y ACTUACIONES ADMINISTRATIVAS EXISTENTES, DE CONFORMIDAD CON LOS ESTUDIOS PREVIOS</t>
  </si>
  <si>
    <t>PRESTACIÓN DE SERVICIOS DE APOYO TÉCNICO EN LA INSPECCIÓN Y CONTROL DE LAS ACTIVIDADES QUE CONLLEVEN AL MEJORAMIENTO Y ADECUACIÓN DEL ESPACIO PÚBLICO Y MALLA VIAL LOCAL DE LA LOCALIDAD DE ENGATIVÁ</t>
  </si>
  <si>
    <t>APOYAR LA FORMULACIÓN, GESTIÓN Y SEGUIMIENTO DE ACTIVIDADES ENFOCADAS A LA GESTIÓN AMBIENTAL EXTERNA, ENCAMINADAS A LA MITIGACIÓN DE LOS DIFERENTES IMPACTOS AMBIENTALES Y LA CONSERVACIÓN DE LOS RECURSOS NATURALES DE LA LOCALIDAD, DE CONFORMIDAD EN LOS ESTUDIOS PREVIOS</t>
  </si>
  <si>
    <t>PRESTACIÓN DE SERVICIOS AUXILIARES EN LA CONDUCCIÓN DE LOS VEHÍCULOS DE CARGA PESADA, VOLQUETAS SENCILLA O DOBLE TROQUE, VEHÍCULO ARTICULADO, CAMIÓN Y VEHÍCULOS EN GENERAL DE PROPIEDAD Y/O TENENCIA DEL FONDO DE DESARROLLO LOCAL DE ENGATIVÁ</t>
  </si>
  <si>
    <t>LA PRESTACIÓN DE SERVICIOS PROFESIONALES DE APOYO EN ACTIVIDADES RELACIONADAS CON LA GESTIÓN Y MITIGACIÓN DE RIESGOS EN LA LOCALIDAD DE ENGATIVÁ, DE CONFORMIDAD CON LOS ESTUDIOS PREVIOS</t>
  </si>
  <si>
    <t>PRESTACIÓN DE SERVICIOS DE APOYO EN LA EJECUCIÓN DE ACTIVIDADES AUXILIARES DE OBRA CIVIL, QUE CONLLEVEN AL MEJORAMIENTO Y ADECUACIÓN DEL ESPACIO PÚBLICO Y MALLA VIAL DE LA LOCALIDAD DE ENGATIVÁ</t>
  </si>
  <si>
    <t>PRESTACIÓN DE SERVICIOS DE APOYO EN LA EJECUCIÓN DE ACTIVIDADES AUXILIARES DE OBRA CIVIL, QUE CONLLEVEN AL MEJORAMIENTO Y ADECUACIÓN DEL ESPACIO PÚBLICO Y MALLA VIAL DE LA LOCALIDAD DE ENGATIVÁ.</t>
  </si>
  <si>
    <t>PRESTACIÓN DE SERVICIOS AUXILIARES EN LA OPERACIÓN Y CONDUCCIÓN DE LOS VEHÍCULOS DE CARGA PESADA, PRINCIPALMENTE MINICARGADOR Y/O VIBROCOMPACTADOR, DE PROPIEDAD Y/O TENENCIA DEL FONDO DE DESARROLLO DE ENGATIVÁ</t>
  </si>
  <si>
    <t xml:space="preserve">APOYAR TECNICAMENTE LAS DISTINTAS ETAPAS DE LOS PROCESOS DE COMPETENCIA DE LA ALCALDIA LOCAL PARA LA DEPURACION DE ACTUACIONES ADMINISTRATIVAS </t>
  </si>
  <si>
    <t>APOYAR JURÍDICAMENTE LA EJECUCIÓN DE LAS ACCIONES REQUERIDAS PARA LA DEPURACIÓN DE LAS ACTUACIONES ADMINISTRATIVAS QUE CURSAN EN LA ALCALDÍA LOCAL DE ENGATIVÁ, DE CONFORMIDAD CON LOS ESTUDIOS PREVIO</t>
  </si>
  <si>
    <t>APOYAR LA GESTIÓN DOCUMENTAL DE LA ALCALDÍA LOCAL PARA LA IMPLEMENTACIÓN DEL PROCESO DE VERIFICACIÓN, SOPORTE Y ACOMPAÑAMIENTO, EN EL DESARROLLO DE LAS ACTIVIDADES PROPIAS DE LOS PROCESOS Y ACTUACIONES ADMINISTRATIVAS EXISTENTES, DE CONFORMIDAD CON LOS ESTUDIOS PREVIO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</si>
  <si>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CONFORMIDAD CON LOS ESTUDIOS PREVIO</t>
  </si>
  <si>
    <t>APOYAR TECNICAMENTE LAS DISTINTAS ETAPAS DE LOS PROCESOS DE COMPETENCIA DE LA ALCALDIA LOCAL DE ENGATIVA PARA LA DEPURACION DE ACTUACIONES ADMINISTRATIVAS, DE CONFORMIDAD CON LOS ESTUDIOS PREVIOS</t>
  </si>
  <si>
    <t>PRESTACIÓN DE SERVICIOS PROFESIONALES A LA ALCALDÍA LOCAL DE ENGATIVÁ, EN LAS ACTIVIDADES DE APOYO PARA LA RECOPILACIÓN DE INFORMACIÓN, SISTEMATIZACIÓN, VALIDACIÓN, ANÁLISIS Y ESTRUCTURACIÓN DE INFORMES, RESPECTO DE LAS ACCIONES Y GESTIÓN EFECTUADA POR LA ADMINISTRACIÓN LOCAL, DE CONFORMIDAD CON LOS ESTUDIOS PREVIOS</t>
  </si>
  <si>
    <t>COORDINA, LIDERA Y ASESORA LOS PLANES Y ESTRATEGIAS DE COMUNICACIÓN INTERNA Y EXTERNA PARA LA DIVULGACIÓN DE LOS PROGRAMAS, PROYECTOS Y ACTIVIDADES DE LA ALCALDÍA LOCAL, DE CONFORMIDAD CON LOS ESTUDIOS PREVIOS</t>
  </si>
  <si>
    <t>LA PRESTACIÓN DE SERVICIOS DE APOYO AL DESPACHO, ÁREA DE GESTIÓN POLICIVA JURÍDICA Y AL ÁREA DE GESTIÓN DE DESARROLLO LOCAL EN LA CONDUCCIÓN DE LOS VEHÍCULOS DE PROPIEDAD Y/O TENENCIA DEL FONDO DE DESARROLLO LOCAL DE ENGATIVÁ, DE CONFORMIDAD CON LOS ESTUDIOS PREVIOS</t>
  </si>
  <si>
    <t>PRESTAR LOS SERVICIOS PROFESIONALES PARA LAOPERACIÓN,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CONFORMIDAD CON LOS ESTUDIOS PREVIOS</t>
  </si>
  <si>
    <t>LA PRESTACIÓN DE SERVICIOS DE APOYO AL DESPACHO, ÁREA DE GESTIÓN POLICIVA JURÍDICA Y AL ÁREA DE GESTIÓN DE DESARROLLO LOCAL EN LA CONDUCCIÓN DE LOS VEHÍCULOS DE PROPIEDAD Y/O TENENCIA DEL FONDO DE DESARROLLO LOCAL DE ENGATIVÁ, DE CONFORMIDAD CON LOS ESTUDIOS PREVIO</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</si>
  <si>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CONFORMIDAD CON LOS ESTUDIOS PREVIOS</t>
  </si>
  <si>
    <t>ERVICIOS PROFESIONALES PARA APOYAR JURÍDICAMENTE LA EJECUCIÓN DE LAS ACCIONES REQUERIDAS PARA EL TRÁMITE E IMPULSO PROCESAL DE LAS ACTUACIONES CONTRAVENCIONALES Y/O QUERELLAS QUE CURSEN EN LAS INSPECCIONES DE POLICÍA DE LA LOCALIDAD DE ENGATIVÁ</t>
  </si>
  <si>
    <t>LA PRESTACIÓN DE SERVICIOS TECNICOS DE APOYO AL ÁREA DE GESTIÓN DE DESARROLLO LOCAL EN LA PLANEACIÓN LOCAL, EN LAS ACTIVIDADES RELACIONADAS CON LA FORMULACIÓN, EJECUCIÓN, SEGUIMIENTO Y EVALUACIÓN DE LOS PROYECTOS RELACIONADOS CON MALLA VIAL, ESPACIO PÚBLICO, PARQUES, OBRAS Y/O INFRAESTRUCTURA QUE LE SEAN ASIGNADOS, DE CONFORMIDAD CON LOS ESTUDIOS PREVIOS</t>
  </si>
  <si>
    <t>LA PRESTACIÓN DE SERVICIOS PROFESIONALES DE APOYO AL ÁREA DE GESTIÓN DE DESARROLLO LOCAL EN LA PLANIFICACIÓN, SEGUIMIENTO Y EJECUCIÓN DE LOS PROCESOS CULTURALES Y EN EL ACOMPAÑAMIENTO DE LAS ESTRATEGIAS Y ACTIVIDADES QUE DE ALLÍ SE DERIVEN, DE CONFORMIDAD CON LOS ESTUDIOS PREVIOS</t>
  </si>
  <si>
    <t>LA PRESTACIÓN DE SERVICIOS PROFESIONALES DE APOYO EN LA PLANIFICACIÓN DE LOS PROCESOS DEPORTIVOS Y RECREO DEPORTIVOS Y EN EL ACOMPAÑAMIENTO DE LAS ESTRATEGIAS Y ACTIVIDADES QUE DE ALLÍ SE DERIVEN, DE CONFORMIDAD CON LOS ESTUDIOS PREVIOS</t>
  </si>
  <si>
    <t>LA PRESTACIÓN DE SERVICIOS AUXILIARES PARA APOYAR ADMINISTRATIVA Y ASISTENCIALMENTE A LAS INSPECCIONES DE POLICÍA DE LA LOCALIDAD DE ENGATIV</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</si>
  <si>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CONFORMIDAD CON LOS ESTUDIOS PREVIOS</t>
  </si>
  <si>
    <t>LA PRESTACION DE SERVICIOS PROFESIONALES AL AREA DE GESTION DE DESARROLLO LOCAL, EN PLANEACION EN EL APOYO A LA SUPERVISION DE LOS CONTRATOS Y/O CONVENIOS QUE LE SEAN DESIGNADOS Y DEMAS ACTIVIDADES QUE SE REQUIERAN, DE CONFORMIDAD CON LOS ESTUDIOSPREVIOS</t>
  </si>
  <si>
    <t>“APOYAR JURÍDICAMENTE LA EJECUCIÓN DE LAS ACCIONES REQUERIDAS PARA LA DEPURACIÓN DE LAS ACTUACIONES ADMINISTRATIVAS QUE CURSAN EN LA ALCALDÍA LOCAL DE ENGATIVÁ, DE CONFORMIDAD CON LOS ESTUDIOS PREVIOS</t>
  </si>
  <si>
    <t>“LA PRESTACIÓN DE SERVICIOS PROFESIONALES PARA APOYAR LA CASA DEL CONSUMIDOR DE LA LOCALIDAD DE ENGATIVÁ, EN TODAS LAS ACTUACIONES TÉCNICAS Y ADMINISTRATIVAS ADELANTADAS EN LAS VISITAS, ACOMPAÑAMIENTO, CAPACITACIÓN, SOCIALIZACIÓN Y/O SENSIBILIZACIÓN PARA EL CONTROL Y VERIFICACIÓN DE REGLAMENTOS TÉCNICOS Y METROLOGÍA LEGAL</t>
  </si>
  <si>
    <t>APOYAR LA GESTION DOCUMENTAL DE LA ALCALDIA LOCAL PARA LA IMPLEMENTACION DEL PROCESO DE VERIFICACION, SOPORTE Y ACOMPAÑAMIENTO, EN EL DESARROLLO DE LAS ACTIVIDADES PROPIAS DE LOS PROCESOS Y ACTUACIONES ADMINISTRATIVAS EXISTENTES, DE CONFORMIDADAD CON LOS ESTUDIOS PREVIOS</t>
  </si>
  <si>
    <t>“PRESTAR LOS SERVICIOS PROFESIONALES ÁREA DE GESTIÓN POLICIVA JURÍDICA Y/O ÁREA DE GESTIÓN DE DESARROLLO LOCAL, EN TEMAS DE SEGURIDAD, PREVENCIÓN Y CONVIVENCIA CIUDADANA EN LA LOCALIDAD, DE CONFORMIDAD CON EL MARCO NORMATIVO APLICABLE PARA LA MATERIA</t>
  </si>
  <si>
    <t>LA PRESTACIÓN DE SERVICIOS PROFESIONALES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</si>
  <si>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LA PRESTACIÓN DE SERVICIOS PROFESIONALES, AL ÁREA DE GESTIÓN DE DESARROLLO LOCAL, EN PLANEACIÓN, EN EL APOYO A LA FORMULACIÓN, SUPERVISIÓN DE LOS CONTRATOS Y/O CONVENIOS QUE LE SEAN DESIGNADOS Y DEMÁS ACTIVIDADES QUE SE REQUIERAN, DE CONFORMIDAD CON LOS ESTUDIOS PREVIOS.</t>
  </si>
  <si>
    <t>“LA PRESTACIÓN DE SERVICIOS DE APOYO A LA GESTIÓN AL ÁREA DE GESTIÓN DE DESARROLLO LOCAL EN LA EJECUCIÓN DEL PROCESO DE CORRESPONDENCIA QUE SE GENERA EN CDI DE LA ALCALDÍA LOCAL, DE CONFORMIDAD CON LOS ESTUDIOS PREVIOS</t>
  </si>
  <si>
    <t>LA PRESTACIÓN DE SERVICIOS PROFESIONALES, AL ÁREA DE GESTIÓN DE DESARROLLO LOCAL, EN PLANEACIÓN, EN EL APOYO A LA SUPERVISIÓN DE LOS CONTRATOS Y/O CONVENIOS QUE LE SEAN DESIGNADOS Y DEMÁS ACTIVIDADES QUE SE REQUIERAN, DE CONFORMIDAD CON LOS ESTUDIOS PREVIOS</t>
  </si>
  <si>
    <t>LA PRESTACIÓN DE SERVICIOS PROFESIONALES AL ÁREA DE GESTIÓN POLICIVA JURÍDICA, EN TEMAS JURÍDICOS, RENDICIÓN DE CONCEPTOS JURÍDICOS, PROYECCIÓN, ELABORACIÓN Y REVISIÓN DE ACTOS ADMINISTRATIVOS Y DOCUMENTOS RELACIONADOS CON LAS ACTUACIONES ADMINISTRATIVAS QUE SE GENERAN, DE CONFORMIDAD CON LOS ESTUDIOS PREVIOS</t>
  </si>
  <si>
    <t>PRESTAR SUS SERVICIOS PROFESIONALES PARA EL APOYO AL SEGUIMIENTO Y EVALUACIÓN DEL CONJUNTO DE ACTIVIDADES PARA EL DESARROLLO DE LOS ENCUENTROS CIUDADANOS DE LA LOCALIDAD DE ENGATIVÁ Y LA FORMULACIÓN DEL PLAN DE DESARROLLO LOCAL 2021-2024, DE CONFORMIDAD CON LOS ESTUDIOS PREVIOS</t>
  </si>
  <si>
    <t>LA PRESTACIÓN DE SERVICIOS PROFESIONALES ESPECIALIZADOS DE APOYO AL DESPACHO DE LA ALCALDESA LOCAL EN TEMAS JURÍDICOS, RENDICIÓN DE CONCEPTOS JURÍDICOS, PROYECCIÓN, ELABORACIÓN Y REVISIÓN DE ACTOS ADMINISTRATIVOS Y DOCUMENTOS RELACIONADOS CON LAS ACTUACIONES ADMINISTRATIVAS QUE SE GENERAN Y QUE LE SEAN REQUERIDOS, DE CONFORMIDAD CON LOS ESTUDIOS PREVIOS</t>
  </si>
  <si>
    <t>PRESTAR SUS SERVICIOS PROFESIONALES PARA LA IMPLEMENTACIÓN DE LAS ACCIONES Y LINEAMIENTOS TÉCNICOS SURTIDOS DEL PROGRAMA DE GESTIÓN DOCUMENTAL Y DEMÁS INSTRUMENTOS TÉCNICOS ARCHIVÍSTICOS</t>
  </si>
  <si>
    <t>LA PRESTACIÓN DE SERVICIOS PROFESIONALES DE APOYO AL ÁREA DE GESTIÓN DE DESARROLLO LOCAL EN PRESUPUESTO, EN LAS ACTIVIDADES QUE ALLÍ SE GENEREN Y LE SEAN DESIGNADAS DE CONFORMIDAD CON LOS ESTUDIOS PREVIOS</t>
  </si>
  <si>
    <t>LA PRESTACIÓN DE SERVICIOS PROFESIONALES DE APOYO AL ÁREA DE GESTIÓN DE DESARROLLO LOCAL EN PLANEACIÓN LOCAL, EN LAS ACTIVIDADES RELACIONADAS CON LA FORMULACIÓN, EJECUCIÓN, SEGUIMIENTO Y EVALUACIÓN DE LOS PROYECTOS RELACIONADOS CON MALLA VIAL, ESPACIO PÚBLICO, PARQUES, OBRAS Y/O INFRAESTRUCTURA QUE LE SEAN ASIGNADOS, DE CONFORMIDAD CON LOS ESTUDIOS PREVIOS</t>
  </si>
  <si>
    <t>La Cruz Roja se obliga a prestar, a monto agotable, los servicios y realizar las acciones necesarias para la provisión y entrega de ayuda humanitaria y asistencia para la contingencia de la población pobre y vulnerable de Bogotá D.C., en el marco de la contención y migración del Covid-19, la declaratoria de emergencia sanitaria en todo el territorio nacional y la calamidad pública declarada en la ciudad de Bogotá D.C., de acuerdo a lo establecido en el Manual Operativo del Sistema Distrital Bogotá Solidaria en Casa.</t>
  </si>
  <si>
    <t>LA PRESTACIÓN DE SERVICIOS PROFESIONALES ESPECIALIZADOS AL DESPACHO DEL ALCALDE LOCAL Y A LAS DIFERENTES ÁREAS EN LA PLANIFICACIÓN, EJECUCIÓN, SEGUIMIENTO Y CONTROL DE LAS METAS ESTABLECIDAS EN EL PLAN DE DESARROLLO LOCAL 2017-2020, QUE LE SEAN REQUERIDOS, DE CONFORMIDAD CON LOS ESTUDIOS PREVIOS.</t>
  </si>
  <si>
    <t>LA PRESTACIÓN DE SERVICIOS PROFESIONALES ESPECIALIZADOS DE APOYO AL DESPACHO DE LA ALCALDESA LOCAL EN TEMAS JURÍDICOS, RENDICIÓN DE CONCEPTOS JURÍDICOS, PROYECCIÓN, ELABORACIÓN Y REVISIÓN DE ACTOS ADMINISTRATIVOS Y DOCUMENTOS RELACIONADOS CON LAS ACTUACIONES ADMINISTRATIVAS QUE SE GENERAN Y QUE LE SEAN REQUERIDOS, DE CONFORMIDAD CON LOS ESTUDIOS PREVIOS</t>
  </si>
  <si>
    <t>LA PRESTACIÓN DE SERVICIOS PROFESIONALES ESPECIALIZADOS AL ÁREA DE GESTIÓN DE DESARROLLO LOCAL EN EL FONDO DE DESARROLLO LOCAL, EN LOS TRÁMITES RELACIONADOS CON LOS PROCESOS PRECONTRACTUALES, CONTRACTUALES Y POS CONTRACTUALES Y EN LAS DEMÁS ACTIVIDADES QUE ALLÍ SE REQUIERAN, DE CONFORMIDAD CON LOS ESTUDIOS PREVIOS.</t>
  </si>
  <si>
    <t>PRESTACIÓN DE SERVICIOS DE APOYO TECNICO Y ADMINISTRATIVO EN TODO LO RELACIONADO CON EL SISTEMA INTEGRADO DE GESTIÓN, SIGUIENDO LOS LINEAMIENTOS METODOLÓGICOS ESTABLECIDOS POR LA SECRETARÍA DISTRITAL DE GOBIERNO, DE CONFORMIDAD CON LOS ESTUDIOS PREVIOS</t>
  </si>
  <si>
    <t>LA PRESTACIÓN DE SERVICIOSPROFESIONALES EN EL APOYO AL ÁREA DE GESTIÓN DE DESARROLLO LOCAL, ENPRESUPUESTO, EN LAS ACTIVIDADES QUE ALLÍ SE GENEREN Y LE SEAN DESIGNADAS, DECONFORMIDAD CON LOS ESTUDIOS PREVIOS</t>
  </si>
  <si>
    <t>PRESTAR SUS SERVICIOS PROFESIONALES ESPECIALIZADOS PARA EL APOYO A LA COORDINACIÓN, SEGUIMIENTO Y EVALUACIÓN DEL CONJUNTO DE ACTIVIDADES PARA EL DESARROLLO DE LOS ENCUENTROS CIUDADANOS DE LA LOCALIDAD DE ENGATIVÁ Y LA FORMULACIÓN DEL PLAN DE DESARROLLO LOCAL 20212024, DE CONFORMIDAD CON LOS ESTUDIOS PREVIOS</t>
  </si>
  <si>
    <t>LA PRESTACIÓN DE SERVICIOS PROFESIONALES ESPECIALIZADOS AL DESPACHO DE EN LAS ACTIVIDADES DE PROMOCIÓN, ACOMPAÑAMIENTO, COORDINACIÓN Y ATENCIÓN EN RELACIÓN A LAS POLÍTICAS PÚBLICAS, LAS INSTANCIAS DE COORDINACIÓN INTERINSTITUCIONALES Y LAS INSTANCIAS DE PARTICIPACIÓN LOCALES, ASÍ COMO LOS PROCESOS COMUNITARIOS EN LA LOCALIDAD DE ENGATIVÁ, DE CONFORMIDAD CON LOS ESTUDIOS PREVIOS</t>
  </si>
  <si>
    <t>LIDERAR Y GARANTIZAR LA IMPLEMENTACIÓN Y SEGUIMIENTO DE LOS PROCESOS Y PROCEDIMIENTOS DEL SERVICIO SOCIAL PARA EL CUMPLIMIENTO DE LOS OBJETIVOS DEL PROYECTO DE APOYO ECONÓMICO TIPO C A PERSONA MAYOR, DE CONFORMIDAD CON LOS ESTUDIOS PREVIOS</t>
  </si>
  <si>
    <t xml:space="preserve">LA PRESTACIÓN DE SERVICIOS PROFESIONALES ESPECIALIZADOS DE APOYO AL ÁREA DE GESTIÓN DE DESARROLLO LOCAL EN LAS ACTIVIDADES RELACIONADAS CON LA FORMULACIÓN DE PROYECTOS, SEGUIMIENTO Y APOYO A LA SUPERVISIÓN DE LOS CONTRATOS, LO MISMO QUE LAS ACTIVIDADES QUE SE REQUIERAN PARA LA MITIGACIÓN DEL COVID-19 Y LO CONCERNIENTE AL LIDERAZGO, SEGUIMIENTO Y APOYO AL PROYECTO DE AYUDAS PARA MEJORAR LA CALIDAD DE VIDA DE PERSONAS CON DISCAPACIDAD, DE CONFORMIDAD CON LO ORDENADO Y REGISTRADO EN LOS ESTUDIOS </t>
  </si>
  <si>
    <t>LA PRESTACION DE SERVICIOS PROFESIONALES DE APOYO AL AREA DE GESTION DE DESARROLLO LOCAL, EN CONTABILIDAD, EN LAS ACTIVIDADES QUE ALLI SE GENEREN Y LE SEAN DESIGNADAS, DE CONFORMIDADAD CON LOS ESTUDIOS PREVIOS</t>
  </si>
  <si>
    <t>LA PRESTACIÓN DE SERVICIOS PROFESIONALES, DE APOYO AL DESPACHO DE LA ALCALDESA LOCAL EN LAS RELACIONES A NIVEL INTERNO Y EXTERNO CON SERVIDORES, INSTITUCIONES PÚBLICAS Y PRIVADAS Y CIUDADANÍA EN GENERAL PARA EL FORTALECIMIENTO DE LA ADMINISTRACIÓN LOCAL, DE CONFORMIDAD CON EL ESTUDIO PREVIO</t>
  </si>
  <si>
    <t>PRESTAR LOS SERVICIOS INTEGRALES DE APOYO LOGÍSTICO Y DE PROMOCIÓN INSTITUCIONAL A MONTO AGOTABLE REQUERIDOS PARA EL FORTALECIMIENTO DE LA GESTIÓN INSTITUCIONAL LOCAL, EN TODOS LOS ESPACIOS, EVENTOS Y ACTIVIDADES QUE REALICE EL FONDO DE DESARROLLO LOCAL DE ENGATIVÁ PARA EL CUMPLIMIENTO DE LA GESTIÓN DE LA ADMINISTRACIÓN LOCAL</t>
  </si>
  <si>
    <t>LA PRESTACIÓN DE SERVICIOS AUXILIARES AL DESPACHO DE LA ALCALDESA LOCAL EN LAS ACTIVIDADES Y SOLICITUDES QUE SE REQUIERAN, DE CONFORMIDAD CON LOS ESTUDIOS PREVIOS</t>
  </si>
  <si>
    <t>LA PRESTACIÓN DE SERVICIOS TÉCNICOS AL DESPACHO DE LA ALCALDESA LOCAL EN LAS ACTIVIDADES ADMINISTRATIVAS QUE SE REQUIERAN, DE CONFORMIDAD CON LOS ESTUDIOS PREVIOS</t>
  </si>
  <si>
    <t>LA PRESTACIÓN DE SERVICIOS PROFESIONALES ESPECIALIZADOS, AL ÁREA DE GESTIÓN DE DESARROLLO LOCAL, EN LAS ACTIVIDADES DE SEGUIMIENTO, REVISIÓN DE TRÁMITES ADMINISTRATIVOS, LOGÍSTICOS Y DEMÁS ACTIVIDADES QUE SE REQUIERAN, DE CONFORMIDAD CON LOS ESTUDIOS PREVIOS</t>
  </si>
  <si>
    <t>COMPRAVENTA DE ELEMENTOS DE BIOSEGURIDAD Y DESINFECCION, PARA GARANTIZAR LA SEGURIDAD DEL PERSONAL DEL FDLE EN SUS LABORES Y CON OCASIÓN DEL CORONAVIRUS COVID 19</t>
  </si>
  <si>
    <t>LA PRESTACIÓN DE SERVICIOS DE APOYO TÉCNICO AL ÁREA DE GESTIÓN DE DESARROLLO LOCAL EN PLANEACIÓN EN LAS ACTIVIDADES QUE SE REQUIERAN, DE CONFORMIDAD CON LOS ESTUDIOS PREVIOS</t>
  </si>
  <si>
    <t>PRESTAR LOS SERVICIOS PROFESIONALES ESPECIALIZADOS COMO ABOGADO PARA APOYAR AL ALCALDE LOCAL EN EL ANÁLISIS, REVISIÓN, TRÁMITE Y SUSCRIPCIÓN DE ACTOS ADMINISTRATIVOS, DESPACHOS COMISORIOS, TUTELAS, SOLICITUDES DE ENTES DE CONTROL Y LOS DEMÁS CONCEPTOS JURÍDICOS QUE SE LE SOLICITEN</t>
  </si>
  <si>
    <t>PRESTAR SUS SERVICIOS PROFESIONALES ESPECIALIZADOS PARA LA COORDINACIÓN, SEGUIMIENTO Y EVALUACIÓN DEL CONJUNTO DE ACTIVIDADES PARA EL DESARROLLO DE LOS ENCUENTROS CIUDADANOS DE LA LOCALIDAD DE ENGATIVÁ Y LA FORMULACIÓN DEL PLAN DE DESARROLLO LOCAL 2021-2024, DE CONFORMIDAD CON LOS ESTUDIOS PREVIOS</t>
  </si>
  <si>
    <t>APOYAR AL ALCALDESA LOCAL EN LA PROMOCIÓN, ACOMPAÑAMIENTO, COORDINACIÓN Y ATENCIÓN DE LAS INSTANCIAS DE COORDINACIÓN INTERINSTITUCIONALES Y LAS INSTANCIAS DE PARTICIPACIÓN LOCALES, ASÍ COMO LOS PROCESOS COMUNITARIOS EN LA LOCALIDAD, DE CONFORMIDAD CON LOS ESTUDIOS PREVIOS</t>
  </si>
  <si>
    <t>LA PRESTACIÓN DE SERVICIOS PROFESIONALES EN EL APOYO AL ÁREA DE GESTIÓN DE DESARROLLO LOCAL, EN PRESUPUESTO, EN LAS ACTIVIDADES QUE ALLÍ SE GENEREN Y LE SEAN DESIGNADAS, DE CONFORMIDAD CON LOS ESTUDIOS PREVIOS</t>
  </si>
  <si>
    <t>LA PRESTACIÓN DE SERVICIOS PROFESIONALES ESPECIALIZADOS AL DESPACHO DEL ALCALDE LOCAL, EN EL ÁREA DE GESTIÓN DE DESARROLLO LOCAL EN LAS ACTIVIDADES CONTABLES Y DEMÁS ACTIVIDADES QUE SE REQUIERAN, DE CONFORMIDAD CON LOS ESTUDIOS PREVIOS</t>
  </si>
  <si>
    <t>JURÍDICAMENTE LA EJECUCIÓN DE LAS ACCIONES REQUERIDAS PARA EL TRÁMITE E</t>
  </si>
  <si>
    <t>LA PRESTACIÓN DE SERVICIOS DE APOYO PROFESIONAL AL ÁREA DE GESTIÓN DE DESARROLLO LOCAL, EN EL ALMACÉN, EN LAS LABORES RELACIONADAS CON EL SEGUIMIENTO Y CONTROL DEL PARQUE AUTOMOTORPESADO Y LIVIANO DE CONFORMIDAD CON LOS ESTUDIOS PREVIOS</t>
  </si>
  <si>
    <t>LA PRESTACIÓN DE SERVICIOS PROFESIONALES ESPECIALIZADOS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</si>
  <si>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VEJEZ1 EN EL DISTRITO CAPITAL A CARGO DE LA ALCALDÍA LOCAL, DE CONFORMIDAD CON LOS ESTUDIOS PREVIOS</t>
  </si>
  <si>
    <t>LA PRESTACIÓN DE SERVICIOS PROFESIONALES DE APOYO AL ALCALDE LOCAL EN LA SUPERVISIÓN, GESTIÓN Y PROCESOS ADMINISTRATIVOS QUE REQUIERAN LOS PROGRAMAS DE ADULTO MAYOR Y PERSONA MAYOR QUE EXISTEN EN LA LOCALIDAD DE ENGATIVÁ Y DEMAS ACTIVIDADES QUE SE REQUIERAN DE CONFORMIDAD CON LOS ESTUDIOS PREVIOS</t>
  </si>
  <si>
    <t>LA PRESTACIÓN DE SERVICIOS AUXILIARES DE APOYO AL ÁREA DE GESTIÓN DE DESARROLLO LOCAL, EN EL ALMACÉN, EN LAS LABORES ADMINISTRATIVAS U OPERATIVAS QUE ALLÍ SE REQUIERAN, DE CONFORMIDAD CON LOS ESTUDIOS PREVIOS</t>
  </si>
  <si>
    <t>LA PRESTACIÓN DE SERVICIOS DE APOYO TECNICO AL ÁREA DE GESTIÓN DE DESARROLLO LOCAL, EN EL ALMACÉN, EN LAS LABORES ADMINISTRATIVAS U OPERATIVAS QUE ALLÍ SE REQUIERAN, DE CONFORMIDAD CON LOS ESTUDIOS PREVIOS</t>
  </si>
  <si>
    <t>APOYAR EL (LA) ALCALDE(SA) LOCAL EN LA GESTIÓN DE LOS ASUNTOS RELACIONADOS CON SEGURIDAD CIUDADANA, CONVIVENCIA Y PREVENCIÓN DE CONFLICTIVIDADES, VIOLENCIAS Y DELITOS EN LA LOCALIDAD, DE CONFORMIDAD CON EL MARCO NORMATIVO APLICABLE EN LA MATERIAL</t>
  </si>
  <si>
    <t>COORDINA, LIDERA Y ASESORA LOS PLANES Y ESTRATEGIAS DE COMUNICACIÓN INTERNA Y EXTERNA PARA LA DIVULGACIÓN DE LOS PROGRAMAS, PROYECTOS Y ACTIVIDADES DE LA ALCALDÍA LOCAL, DE CONFORMIDAD CON LOS ESTUDIOS PREVIOS”.</t>
  </si>
  <si>
    <t>APOYAR LA FORMULACIÓN, EJECUCIÓN, SEGUMIENTO Y MEJORA CONTINUA DE LAS HERRAMIENTAS QUE CONFORMAN LA GESTIÓN AMBIENTAL INSTITUCIONAL DE LA ALCALDÍA LOCAL DE ENGATIVA</t>
  </si>
  <si>
    <t>LA PRESTACIÓN DE SERVICIOS DE APOYO A LAS LABORES DE ENTREGA Y RECIBO DE LAS COMUNICACIONES EMITIDAS O RECIBIDAS POR LAS INSPECCIONES DE POLICÍA DE LA LOCALIDAD DE ENGATIVÁ</t>
  </si>
  <si>
    <t>PRESTAR SUS SERVICIOS PROFESIONALES PARA EL APOYO AL SEGUIMIENTO Y EVALUACIÓN DE ACTIVIDADES PARA EL DESARROLLO DE LOS ENCUENTROS CIUDADANOS DE LA LOCALIDAD DE ENGATIVÁ Y LA FORMULACIÓN DEL PLAN DE DESARROLLO LOCAL 2021 2024, DE CONFORMIDAD CON LOS ESTUDIOS PREVIOS</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</si>
  <si>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VEJEZ1 EN EL DISTRITO CAPITAL A CARGO DE LA ALCALDÍA LOCAL, DE CONFORMIDAD CON LOS ESTUDIOS PREVIOS</t>
  </si>
  <si>
    <t>LA PRESTACIÓN DE SERVICIOS AUXILIARES DE APOYO EN ACTIVIDADES RELACIONADAS CON LA GESTIÓN Y MITIGACIÓN DE RIESGOS EN LA LOCALIDAD DE ENGATIVÁ, DE CONFORMIDAD CON LOS ESTUDIOS PREVIOS</t>
  </si>
  <si>
    <t>APOYAR TÉCNICAMENTE A LOS RESPONSABLES E INTEGRANTES DE LOS PROCESOS EN LA IMPLEMENTACIÓN DE HERRAMIENTAS DE GESTIÓN, SIGUIENDO LOS LINEAMIENTOS METODOLÓGICOS ESTABLECIDOS POR LA OFICINA ASESORA DE PLANEACIÓN DE LA SECRETARÍA DISTRITAL DE GOBIERNO, DE CONFORMIDAD CON LOS ESTUDIOS PREVIOS</t>
  </si>
  <si>
    <t>APOYAR LA GESTIÓN DOCUMENTAL DE LA ALCALDÍA LOCAL EN LA IMPLEMENTACIÓN DE LOS PROCESOS DE CLASIFICACIÓN, ORDENACIÓN, SELECCIÓN NATURAL,FOLIACIÓN, IDENTIFICACIÓN, LEVANTAMIENTO DE INVENTARIOS, ALMACENAMIENTO Y APLICACIÓN DE PROTOCOLOS DE ELIMINACIÓN Y TRANSFERENCIAS DOCUMENTALES</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</si>
  <si>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</si>
  <si>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LA PRESTACIÓN DE SERVICIOS PROFESIONALES PARA APOYAR LA CASA DEL CONSUMIDOR DE LA LOCALIDAD DE ENGATIVÁ, EN TODAS LAS ACTUACIONES TÉCNICAS Y ADMINISTRATIVAS ADELANTADAS EN LAS VISITAS, ACOMPAÑAMIENTO, CAPACITACIÓN, SOCIALIZACIÓN Y/O SENSIBILIZACIÓN PARA EL CONTROL Y VERIFICACIÓN DE REGLAMENTOS TÉCNICOS Y METROLOGÍA LEGAL</t>
  </si>
  <si>
    <t>PRESTAR LOS SERVICIOS PROFESIONALES ÁREA DE GESTIÓN POLICIVA JURÍDICA Y/O ÁREA DE GESTIÓN DE DESARROLLO LOCAL, EN TEMAS DE SEGURIDAD, PREVENCIÓN Y CONVIVENCIA CIUDADANA EN LA LOCALIDAD, DE CONFORMIDAD CON EL MARCO NORMATIVO APLICABLE PARA LA MATERIA</t>
  </si>
  <si>
    <t>APOYAR AL (LA) ALCALDE(SA) LOCAL EN LA PROMOCIÓN, ARTICULACIÓN, ACOMPAÑAMIENTO Y SEGUIMIENTO PARA LA ATENCIÓN Y PROTECCIÓN DE LOS ANIMALES DOMÉSTICOS Y SILVESTRES DE LA LOCALIDAD</t>
  </si>
  <si>
    <t>APOYAR AL EQUIPO DE PRENSA Y COMUNICACIONES DE LA ALCALDIA LOCAL EN LA REALIZACIÓN Y PUBLICACIÓN DE CONTENIDOS DE REDES SOCIALES Y CANALES DE DIVULGACIÓN DIGITAL (SITIO WEB) DE LA ALCALDÍA LOCAL, DE CONFORMIDAD CON LOS ESTUDIOS PREVIOS.</t>
  </si>
  <si>
    <t>APOYAR AL EQUIPO DE PRENSA Y COMUNICACIONES DE LA ALCALDIA LOCAL EN LA REALIZACIÓN DE PRODUCTOS Y PIEZAS DIGITALES, IMPRESAS Y PUBLICITARIAS DE GRAN FORMATO Y DE ANIMACIÓN GRÁFICA, ASÍ COMO APOYAR LA PRODUCCIÓN Y MONTAJE DE EVENTOS, DE CONFORMIDAD CON LOS ESTUDIOS PREVIOS</t>
  </si>
  <si>
    <t>APOYAR AL EQUIPO DE PRENSA Y COMUNICACIONES DE LA ALCALDIA LOCAL EN LA CREACIÓN, REALIZACIÓN Y PRODUCCIÓN DE VIDEOS QUE TRANSMITAN UN MENSAJE EN LA COMUNICACIÓN INTERNA Y EXTERNA, DE CONFORMIDAD CON LOS ESTUDIOS PREVIOS</t>
  </si>
  <si>
    <t>SERVICIOS PROFESIONALES DE APOYO AL ÁREA DE GESTIÓN DE DESARROLLO LOCAL, EN PLANEACIÓN, EN LAS ACTIVIDADES RELACIONADAS CON LA FORMULACIÓN DE PROYECTOS, EN EL APOYO A LA SUPERVISIÓN DE LOS CONTRATOS Y/O CONVENIOS QUE LE SEAN ASIGNADOS Y DEMÁS ACTIVIDADES QUE SE REQUIERAN, DE CONFORMIDAD CON LOS ESTUDIOS PREVIOS.</t>
  </si>
  <si>
    <t>LA PRESTACIÓN DE SERVICIOS AUXILIARES PARA APOYAR ADMINISTRATIVA Y ASISTENCIALMENTE A LAS INSPECCIONES DE POLICÍA DE LA LOCALIDAD DE ENGATIVÁ</t>
  </si>
  <si>
    <t>APOYAR LA GESTIÓN DOCUMENTAL DE LA ALCALDÍA LOCAL, ACOMPAÑANDO AL EQUIPO JURÍDICO DE DEPURACIÓN EN LAS LABORES OPERATIVAS QUE GENERA EL PROCESO DE IMPULSO DE LAS ACTUACIONES ADMINISTRATIVAS EXISTENTES EN LA ALCALDÍA LOCAL</t>
  </si>
  <si>
    <t>PRESTAR LOS SERVICIOS PROFESIONALES EN EL APOYO A DESPACHOS COMISORIOS RELACIONADO CON ATENCIÓN INTEGRAL DE LAS COMISIONES ORDENADAS POR LAS AUTORIDADES JURISDICCIONALES DE LA REPÚBLICA, INICIANDO Y/O DANDO IMPULSO A LAS ACTUACIONES ADMINISTRATIVAS PROCEDENTES, EN LA ALCALDIA LOCAL DE ENGATIVA</t>
  </si>
  <si>
    <t>LA PRESTACIÓN DE SERVICIOS PROFESIONALES ESPECIALIZADOS AL DESPACHO EN EL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</si>
  <si>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LA PRESTACIÓN DE SERVICIOS DE APOYO A LAS LABORES DE ENTREGA Y RECIBO DE LAS COMUNICACIONES EMITIDAS O RECIBIDAS POR LAS INSPECCIONES DE POLICÍA DE LA LOCALIDAD DE ENGATIV</t>
  </si>
  <si>
    <t>LA PRESTACIÓN DE SERVICIOS TECNICOS AL ÁREA DE GESTIÓN DE DESARROLLO LOCAL COMO OPERADOR DEL CONMUTADOR EN LA GESTIÓN DE LAS LABORES DE ATENCIÓN INTEGRAL, FILTRO Y DIRECCIONAMIENTO DE LAS SOLICITUDES DE LA CIUDADANÍA QUE ACUDE DE MANERA PERSONAL Y TELEFÓNICAMENTE A LAS INSTALACIONES DE LA ALCALDÍA LOCAL DE ENGATIVÁ, DE CONFORMIDAD CON LOS ESTUDIOS PREVIOS</t>
  </si>
  <si>
    <t>LA PRESTACIÓN DE SERVICIOS PROFESIONALES, AL ÁREA DE GESTIÓN DE DESARROLLO LOCAL, EN PLANEACIÓN, EN EL APOYO A  LA SUPERVISIÓN DE LOS CONTRATOS Y/O CONVENIOS QUE LE SEAN DESIGNADOS Y DEMÁS ACTIVIDADES QUE SE REQUIERAN, DE CONFORMIDAD CON LOS ESTUDIOS PREVIOS</t>
  </si>
  <si>
    <t>LA PRESTACION DE SERVICIOS PROFESIONALES DE APOYO AL ÁREA DE GESTIÓN DE DESARROLLO LOCAL EN LA PLANIFICACIÓN DE LOS PROCESOS DE PARTICIPACION SOCIAL Y EN EL ACOMPAÑAMIENTO DE LAS ESTRATEGIAS Y ACTIVIDADES QUE DE ALLÍ SE DERIVEN, DE CONFORMIDAD CON LOS ESTUDIOS PREVIOS</t>
  </si>
  <si>
    <t>SERVICIOS PROFESIONALES PARA APOYAR JURÍDICAMENTE LA EJECUCIÓN DE LAS ACCIONES REQUERIDAS PARA EL TRAMITE E IMPULSO PROCESAL DE LAS ACTUACIONES CONTRAVENCIONALES Y/O QUERELLAS QUE CURSEN EN LAS INSPECCIONES DE POLICIA DE LA LOCALIDAD DE ENGATIVA</t>
  </si>
  <si>
    <t>PRESTACION DE SERVICIOS DE APOYO AUXILIAR AL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</si>
  <si>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LA PRESTACIÓN DE SERVICIOS PROFESIONALES DE APOYO AL ÁREA DE GESTIÓN DE DESARROLLO LOCAL EN LA PLANIFICACIÓN DE LOS PROCESOS DE PARTICIPACIÓN SOCIAL Y EN EL ACOMPAÑAMIENTO DE LAS ESTRATEGIAS Y ACTIVIDADES QUE DE ALLÍ SE DERIVEN, DE CONFORMIDAD CON LOS ESTUDIOS PREVIOS</t>
  </si>
  <si>
    <t>LA PRESTACIÓN DE SERVICIOS COMO AUXILIAR ADMINISTRATIVO EN TODO LO RELACIONADO CON LA ATENCIÓN DE LAS INSTANCIAS DE COORDINACIÓN INTERINSTITUCIONALES Y LAS INSTANCIAS DE PARTICIPACIÓN LOCALES, ASÍ COMO LOS PROCESOS COMUNITARIOS EN LA LOCALIDAD, DE CONFORMIDAD CON LOS ESTUDIOS PREVIOS</t>
  </si>
  <si>
    <t>APOYAR AL(A) ALCALDE(SA) LOCAL EN EL FORTALECIMIENTO E INCLUSIÓN DE LAS COMUNIDADES NEGRAS, AFROCOLOMBIANAS Y PALENQUERAS EN EL MARCO DE LA POLÍTICA PÚBLICA DISTRITAL AFRODESCENDIENTES Y LOS ESPACIOS DE PARTICIPACIÓN|</t>
  </si>
  <si>
    <t>COORDINAR LA ARTICULACIÓN, ASISTENCIA Y ACOMPAÑAMIENTO DE LOS PROCESOS DE PLANEACIÓN LOCAL, PARA LA PROMOCIÓN DE LA PARTICIPACIÓN DE LAS MUJERES Y DE LA EQUIDAD DE GÉNERO, PARA MATERIALIZAR EN LA LOCALIDAD LAS ESTRATEGIAS DE TERRITORIALIZACION Y TRANSVERSALIZACION DE LA POLÍTICA PUBLICA DE MUJERES Y EQUIDAD DE GÉNERO, PPMYEG</t>
  </si>
  <si>
    <t>PROVEER UNA PLATAFORMA VIRTUAL Y SERVICIOS TECNOLOGICOS NECESARIOS A LOS FONDOS DE DESARROLLO LOCAL, EN LA REALIZACIÓN DE LAS ASAMBLEAS, EVENTOS Y FOROS DIGITALES, EN EL MARCO DE LOS ENCUENTROS CIUDADANOS Y PRESUPUESTOS PARTICIPATIVOS, DE ACUERDO CON LOS LINEAMIENTOS ESTRATÉGICOS QUE DETERMINEN LOS FDL</t>
  </si>
  <si>
    <t>LA PRESTACIÓN DE SERVICIOS PROFESIONALES EN LAS ACTIVIDADES DE SEGUIMIENTO Y ACOMPAÑAMIENTO A LAS PERSONAS MAYORES DE LA LOCALIDAD DE ENGATIVÁ, DE CONFORMIDAD CON LOS ESTUDIOS PREVIOS</t>
  </si>
  <si>
    <t>LA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t>
  </si>
  <si>
    <t>PRESTAR LOS SERVICIOS PERSONALES PARA APOYAR LA GESTIÓN LOCAL Y TERRITORIAL DE LOS TEMAS DE SEGURIDAD Y CONVIVENCIA CIUDADANA, DE CONFORMIDAD CON EL MARCO NORMATIVO APLICABLE PARA LA MATERIA</t>
  </si>
  <si>
    <t xml:space="preserve">PRESTAR LOS SERVICIOS PERSONALES PARA APOYAR LA GESTIÓN LOCAL Y TERRITORIAL DE LOS TEMAS DE SEGURIDAD Y CONVIVENCIA CIUDADANA, DE CONFORMIDAD CON EL MARCO NORMATIVO APLICABLE PARA LA MATERIA </t>
  </si>
  <si>
    <t>LA PRESTACIÓN DE SERVICIOS PROFESIONALES DE APOYO AL ÁREA DE GESTIÓN DE DESARROLLO LOCAL EN LA PLANIFICACIÓN DE LOS PROCESOS CULTURALES Y EN EL ACOMPAÑAMIENTO DE LAS ESTRATEGIAS Y ACTIVIDADES QUE DE ALLÍ SE DERIVEN, DE CONFORMIDAD CON LOS ESTUDIOS PREVIOS</t>
  </si>
  <si>
    <t>LA PRESTACIÓN DE SERVICIOS PROFESIONALES DE APOYO AL ÁREA DE GESTIÓN DE DESARROLLO LOCAL EN LA PLANIFICACIÓN, SEGUIMIENTO Y EJECUCIÓN DE LOS PROCESOS CULTURALES Y EN EL ACOMPAÑAMIENTO DE LAS ESTRATEGIAS Y ACTIVIDADES QUE DE ALLÍ SE DERIVEN, DE CONFORMIDAD CON LOS ESTUDIOS PREVIOS</t>
  </si>
  <si>
    <t>LA PRESTACIÓN DE SERVICIOS DE APOYO TÉCNICO AL GRUPO DE GESTIÓN ADMINISTRATIVA Y FINANCIERA EN LA OFICINA DE SISTEMAS EN LAS ACTIVIDADES QUE ALLÍ SE GENEREN, DE CONFORMIDAD CON LOS ESTUDIOS PREVIOS</t>
  </si>
  <si>
    <t>PRESTAR SERVICIOS COMO AUXILIAR DE APOYO EN EL TRÁMITE Y DESARROLLO DE LOS DESPACHOS COMISORIOS QUE POR COMPETENCIA CORRESPONDEN A LA ALCALDÍA LOCAL DE ENGATIVA</t>
  </si>
  <si>
    <t>APOYAR EN LAS TAREAS OPERATIVAS DE CARÁCTER ARCHIVÍSTICO DESARROLLADAS EN LA ALCALDÍA LOCAL PARA GARANTIZAR LA APLICACIÓN CORRECTA DE LOS PROCEDIMIENTOS TÉCNICOS</t>
  </si>
  <si>
    <t>LA PRESTACIÓN DE SERVICIOS PROFESIONALES DE APOYO AL ÁREA DE GESTIÓN DE DESARROLLO LOCAL, EN LAS ACTIVIDADES RELACIONADAS CON LA FORMULACIÓN DE PROYECTOS, SEGUIMIENTO Y APOYO A LA SUPERVISIÓN DE LOS CONTRATOS QUE LE SEAN ASIGNADOS Y DEMÁS ACTIVIDADES QUE SE REQUIERAN DEL PROYECTO 1488 PARQUES INCLUYENTES Y DEMOCRÁTICOS PARA LA PARTICIPACIÓN CIUDADANA, DE CONFORMIDAD CON LOS ESTUDIOS PREVIOS.</t>
  </si>
  <si>
    <t>LA PRESTACIÓN DE SERVICIOS TECNICOS EN LAS ACTIVIDADES DE SEGUIMIENTO Y ACOMPAÑAMIENTO A LAS PERSONAS MAYORES DE LA LOCALIDAD DE ENGATIVÁ, DE CONFORMIDAD CON LOS ESTUDIOS PREVIOS</t>
  </si>
  <si>
    <t>LA PRESTACIÓN DE SERVICIOS PROFESIONALES, AL ÁREA DE GESTIÓN DE DESARROLLO LOCAL, EN PLANEACIÓN, EN EL APOYO A LA SUPERVISIÓN DE LOS CONTRATOS Y/O CONVENIOS QUE LE SEAN DESIGNADOS Y DEMÁS ACTIVIDADES QUE SE REQUIERAN, DE CONFORMIDAD CON LOS ESTUDIOS PREVIOS”</t>
  </si>
  <si>
    <t>LA PRESTACIÓN DE SERVICIOS PROFESIONALES EN LAS ACTIVIDADES DE SEGUIMIENTO Y ACOMPAÑAMIENTO A LAS PERSONAS MAYORES DE LA LOCALIDAD DE ENGATIVÁ, DE CONFORMIDAD CON LOS ESTUDIOS PREVIOS.</t>
  </si>
  <si>
    <t xml:space="preserve">	LA PRESTACIÓN DE SERVICIOS DE APOYO TÉCNICO AL ÁREA DE GESTIÓN DE DESARROLLO LOCAL EN FONDO DE DESARROLLO LOCAL DE ENGATIVA, EN LOS TRÁMITES RELACIONADOS CON LOS PROCESOS PRECONTRACTUALES, CONTRACTUALES Y POS CONTRACTUALES Y EN LAS DEMÁS ACTIVIDADES QUE ALLÍ SE REQUIERAN, DE CONFORMIDAD CON LOS ESTUDIOS PREVIOS</t>
  </si>
  <si>
    <t>LA PRESTACIÓN DE SERVICIOS DE APOYO TÉCNICO AL ÁREA DE GESTIÓN DE DESARROLLO LOCAL EN FONDO DE DESARROLLO LOCAL DE ENGATIVÁ, EN LOS TRÁMITES RELACIONADOS CON LOS PROCESOS PRECONTRACTUALES, CONTRACTUALES Y POS CONTRACTUALES Y EN LAS DEMÁS ACTIVIDADES QUE ALLÍ SE REQUIERAN, DE CONFORMIDAD CON LOS ESTUDIOS PREVIOS</t>
  </si>
  <si>
    <t>SERVICIOS PROFESIONALES PARA APOYAR JURIDICAMENTE LA EJECUCIÓN DE LAS ACCIONES REQUERIDAS PARA EL TRÁMITE E IMPULSO PROCESAL DE LAS ACTUACIONES CONTRAVENCIONALES Y/O QUERELLAS QUE CURSEN EN LAS INSPECCIONES DE POLICÍA DE LA LOCALIDAD DE ENGATIVÁ</t>
  </si>
  <si>
    <t>“LA PRESTACIÓN DE SERVICIOS DE APOYO TÉCNICO AL ÁREA DE GESTIÓN DE DESARROLLO LOCAL EN FONDO DE DESARROLLO LOCAL DE ENGATIVÁ, EN LOS TRÁMITES RELACIONADOS CON LOS PROCESOS PRECONTRACTUALES, CONTRACTUALES Y POS CONTRACTUALES Y EN LAS DEMÁS ACTIVIDADES QUE ALLÍ SE REQUIERAN, DE CONFORMIDAD CON LOS ESTUDIOS PREVIOS</t>
  </si>
  <si>
    <t>APOYAR EL ACOMPAÑAMIENTO DE LOS PROCESOS DE PLANEACIÓN LOCAL, PARA LA PROMOCIÓN DE LA PARTICIPACIÓN DE LAS MUJERES Y DE LA EQUIDAD DE GÉNERO Y TRANSVERSALIZACIÓN DE LA POLÍTICA PUBLICA DE MUJERES Y EQUIDAD DE GENERO, PPMYEG</t>
  </si>
  <si>
    <t>LA PRESTACIÓN DE SERVICIOS PROFESIONALES DE APOYO AL ÁREA DE GESTIÓN DE DESARROLLO LOCAL, EN PRESUPUESTO, EN LAS ACTIVIDADES QUE ALLÍ SE GENEREN Y LE SEAN DESIGNADAS, DE CONFORMIDAD CON LOS ESTUDIOS PREVIOS</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</si>
  <si>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 DE CONFORMIDAD CON LOS ESTUDIOS PREVIOS</t>
  </si>
  <si>
    <t>APOYAR TÉCNICAMENTE LAS DISTINTAS ETAPAS DE LOS PROCESOS DE COMPETENCIA DE LA ALCALDÍA LOCAL DE ENGATIVÁ PARA LA DEPURACIÓN DE ACTUACIONES ADMINISTRATIVAS, DE CONFORMIDAD CON LOS ESTUDIOS PREVIOS.</t>
  </si>
  <si>
    <t>LA PRESTACIÓN DE SERVICIOS DE APOYO A LA GESTIÓN AL ÁREA DE GESTIÓN DE DESARROLLO LOCAL EN LA EJECUCIÓN DEL PROCESO DE CORRESPONDENCIA QUE SE GENERA EN CDI DE LA ALCALDÍA LOCAL, DE CONFORMIDAD CON LOS ESTUDIOS PREVIOS.</t>
  </si>
  <si>
    <t>LA PRESTACIÓN DE SERVICIOS AUXILIARES PARA APOYAR ADMINISTRATIVA Y ASISTENCIALMENTE A LAS INSPECCIONES DE POLICÍA DE LA LOCALIDAD DE ENGATIVA.</t>
  </si>
  <si>
    <t>APOYAR JURÍDICAMENTE LA EJECUCIÓN DE LAS ACCIONES REQUERIDAS PARA LA DEPURACIÓN DE LAS ACTUACIONES ADMINISTRATIVAS QUE CURSAN EN LA ALCALDÍA LOCAL DE ENGATIVÁ, DE CONFORMIDAD CON LOS ESTUDIOS PREVIOS.</t>
  </si>
  <si>
    <t>APOYAR Y DAR SOPORTE TÉCNICO AL ADMINISTRADOR Y USUARIO FINAL DE LA RED DE SISTEMAS Y TECNOLOGÍA E INFORMACIÓN DE LA ALCALDÍA LOCAL</t>
  </si>
  <si>
    <t xml:space="preserve"> PRESTACIÓN DE SERVICIOS DE APOYO EN LA EJECUCIÓN DE
ACTIVIDADES AUXILIARES DE OBRA CIVIL, QUE CONLLEVEN AL MEJORAMIENTO Y ADECUACIÓN
DEL ESPACIO PÚBLICO Y MALLA VIAL DE LA LOCALIDAD DE ENGATIVÁ</t>
  </si>
  <si>
    <t>LA PRESTACIÓN DE SERVICIOS PROFESIONALES DE APOYO AL ÁREA DE GESTIÓN DE DESARROLLO LOCAL EN SISTEMAS, PARA LA ADMINISTRACIÓN DE LA RED LOCAL Y DE LOS RECURSOS TECNOLÓGICOS EXISTENTES EN LA ALCALDÍA Y DEMÁS ACTIVIDADES QUE ALLÍ SE GENEREN, DE CONFORMIDAD CON LOS ESTUDIOS PREVIOS</t>
  </si>
  <si>
    <t>“APOYAR EN LAS TAREAS OPERATIVAS DE CARÁCTER
ARCHIVÍSTICO DESARROLLADAS EN LA ALCALDÍA LOCAL PARA GARANTIZAR LA APLICACIÓN
CORRECTA DE LOS PROCEDIMIENTOS TÉCNICOS”</t>
  </si>
  <si>
    <t>LA PRESTACIÓN DE SERVICIOS DE APOYO A LA JUNTA ADMINISTRADORA LOCAL DE ENGATIVÁ, EN LAS ACTIVIDADES QUE ALLÍ SE REQUIERAN, DE CONFORMIDAD CO LOS ESTUDIOS PREVIOS</t>
  </si>
  <si>
    <t>LA PRESTACIÓN DE SERVICIOS PROFESIONALES DE APOYO AL ÁREA DE GESTIÓN DE DESARROLLO LOCAL, EN PLANEACIÓN, EN LAS ACTIVIDADES RELACIONADAS CON LA FORMULACIÓN DE PROYECTOS, SEGUIMIENTO Y APOYO A LA SUPERVISIÓN DE LOS CONTRATOS QUE LE SEAN ASIGNADOS Y DEMÁS ACTIVIDADES QUE SE REQUIERAN DEL PROYECTO 1477 AYUDAS PARA LA CALIDAD DE VIDA DE PERSONAS CON DISCAPACIDAD, DE CONFORMIDAD CON LOS ESTUDIOS PREVIOS</t>
  </si>
  <si>
    <t>PRESTACIÓN DE SERVICIOS DE APOYO TÉCNICO EN LA INSPECCIÓN Y CONTROL DE LAS ACTIVIDADES QUE CONLLEVEN AL MEJORAMIENTO Y ADECUACIÓN DEL ESPACIO PÚBLICO Y MALLA VIAL LOCAL DE LA LOCALIDAD DE ENGATIVÁ.</t>
  </si>
  <si>
    <t xml:space="preserve"> PRESTACIÓN DE SERVICIOS DE APOYO EN LA EJECUCIÓN DE ACTIVIDADES AUXILIARES DE OBRA CIVIL, QUE CONLLEVEN AL MEJORAMIENTO Y ADECUACIÓN DEL ESPACIO PÚBLICO Y MALLA VIAL DE LA LOCALIDAD DE ENGATIVÁ
DEL ESPACIO PÚBLICO Y MALLA VIAL DE LA LOCALIDAD DE ENGATIVÁ.</t>
  </si>
  <si>
    <t>LA PRESTACIÓN DE SERVICIOS AUXILIARES PARA APOYAR ADMINISTRATIVA Y ASISTENCIALMENTE A LAS INSPECCIONES DE POLICÍA DE LA LOCALIDAD DE ENGATIVÁ.</t>
  </si>
  <si>
    <t>PRESTACIÓN DE SERVICIOS DE APOYO TÉCNICO LOGÍSTICO EN LA EJECUCIÓN DE ACTIVIDADES DE OBRA CIVIL QUE CONLLEVEN AL MEJORAMIENTO Y ADECUACIÓN DEL ESPACIO PÚBLICO Y LA MALLA VIAL DE LA LOCALIDAD DE ENGATIVÁ.</t>
  </si>
  <si>
    <t>LA PRESTACIÓN DE SERVICIOS TECNICOS EN LAS ACTIVIDADES DE SEGUIMIENTO Y ACOMPAÑAMIENTO A LAS PERSONAS MAYORES DE LA LOCALIDAD DE ENGATIVÁ, DE CONFORMIDAD CON LOS ESTUDIOS PREVIOS.</t>
  </si>
  <si>
    <t>LA PRESTACION DE SERVICIOS PROFESIONALES ESPECIALIZADOS AL AREA DE GESTIÓN DEL DESARROLLO LOCAL Y ÁREA DE GESTIÓN POLICIVA JURÍDICA EN TEMAS JURÍDICOS, RENDICIÓN DE CONCEPTOS JURÍDICOS, PROYECCIÓN, ELABORACIÓN Y REVISIÓN DE ACTOS ADMINISTRATIVOS Y DOCUMENTOS RELACIONADOS CON LAS ACTUACIONES ADMINISTRATIVAS QUE SE GENERAN Y QUE LE SEAN REQUERIDOS, DE CONFORMIDAD CON LOS ESTUDIOS PREVIOS.</t>
  </si>
  <si>
    <t>LA PRESTACIÓN DE SERVICIOS PROFESIONALES AL ÁREA DE GESTIÓN DE DESARROLLO LOCAL EN EL FONDO DE DESARROLLO LOCAL, EN LOS TRÁMITES RELACIONADOS CON LOS PROCESOS PRECONTRACTUALES, CONTRACTUALES Y POS CONTRACTUALES Y EN LAS DEMÁS ACTIVIDADES QUE ALLÍ SE REQUIERAN, DE CONFORMIDAD CON LOS ESTUDIOS PREVIO.</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</si>
  <si>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VEJEZ1 EN EL DISTRITO CAPITAL A CARGO DE LA ALCALDÍA LOCAL, DE CONFORMIDAD CON LOS ESTUDIOS PREVIOS</t>
  </si>
  <si>
    <t>APOYAR ADMINISTRATIVA Y ASISTENCIALMENTE A LAS INSPECCIONES DE POLICÍA DE LA LOCALIDAD DE ENGATIVA.</t>
  </si>
  <si>
    <t>APOYAR ADMINISTRATIVA Y ASISTENCIALMENTE A LAS INSPECCIONES DE POLICÍA DE LA LOCALIDAD DE ENGATIVÁ</t>
  </si>
  <si>
    <t>APOYAR ADMINISTRATIVA Y ASISTENCIALMENTE A LAS INSPECCIONES DE POLICÍA DE LA LOCALIDAD DE ENGATIVA</t>
  </si>
  <si>
    <t>LA PRESTACIÓN DE SERVICIOS PROFESIONALES ESPECIALIZADOS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</si>
  <si>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APOYAR LAS INSPECCIONES DE POLICÍA CON EL INGRESO DE INFORMACIÓN, USO Y APROPIACIÓN DE LOS SISTEMAS DE INFORMACIÓN VIGENTES DISPUESTOS PARA LAS ACTUACIONES DE POLICÍA</t>
  </si>
  <si>
    <t>PRESTAR LOS SERVICIOS TÉCNICOS AL ÁREA DE GESTIÓN POLICIVA JURÍDICA Y/O ÁREA DE GESTIÓN DE DESARROLLO LOCAL, EN TEMAS DE SEGURIDAD, PREVENCIÓN Y CONVIVENCIA CIUDADANA EN LA LOCALIDAD, DE CONFORMIDAD CON EL MARCO NORMATIVO APLICABLE PARA LA MATERIA</t>
  </si>
  <si>
    <t>LA PRESTACIÓN DE SERVICIOS DE APOYO TÉCNICO AL ÁREA DE GESTIÓN DE DESARROLLO LOCAL, EN PRESUPUESTO, EN LAS ACTIVIDADES QUE ALLÍ SE GENEREN Y LE SEAN DESIGNADAS, DE CONFORMIDAD CON LOS ESTUDIOS PREVIOS</t>
  </si>
  <si>
    <t>APOYAR TÉCNICAMENTE LAS DISTINTAS ETAPAS DE LOS PROCESOS DE COMPETENCIA DE LAS INSPECCIONES DE POLICÍA DE LA LOCALIDAD, SEGÚN REPARTO</t>
  </si>
  <si>
    <t>SERVICIOS PROFESIONALES DE APOYO EN LA IMPLEMENTACIÓN DE HERRAMIENTAS DE GESTIÓN, DE CONFORMIDAD CON LOS ESTUDIOS PREVIOS.</t>
  </si>
  <si>
    <t>APOYAR TÉCNICAMENTE LAS DISTINTAS ETAPAS DE LOS PROCESOS DE COMPETENCIA DE LAS INSPECCIONES DE POLICÍA DE LA LOCALIDAD, SEGÚN REPARTO”</t>
  </si>
  <si>
    <t>APOYAR TÉCNICAMENTE LAS DISTINTAS ETAPAS DE LOS PROCESOS DE COMPETENCIA DE LA ALCALDÍA LOCAL DE ENGATIVÁ PARA LA</t>
  </si>
  <si>
    <t>DEPURACIÓN DE ACTUACIONES ADMINISTRATIVAS, DE CONFORMIDAD CON LOS ESTUDIOS PREVIOS</t>
  </si>
  <si>
    <t>APOYAR TÉCNICAMENTE LAS DISTINTAS ETAPAS DE LOS PROCESOS DE COMPETENCIA DE LAS INSPECCIONES DE POLICÍA DE LA LOCALIDAD, SEGÚN REPART</t>
  </si>
  <si>
    <t>APOYAR TÉCNICAMENTE LAS DISTINTAS ETAPAS DE LOS PROCESOS DE COMPETENCIA DE LA ALCALDÍA LOCAL DE ENGATIVÁ PARA LA DEPURACIÓN DE ACTUACIONES ADMINISTRATIVAS, DE CONFORMIDAD CON LOS ESTUDIOS PREVIOS”</t>
  </si>
  <si>
    <t>LA PRESTACIÓN DE SERVICIOS PROFESIONALES EN EL APOYO AL ÁREA DE GESTIÓN DE DESARROLLO LOCAL, EN PRESUPUESTO, EN LAS ACTIVIDADES QUE ALLÍ SE GENEREN Y LE SEAN DESIGNADAS, DE CONFORMIDAD CON LOS ESTUDIOS PREVIOS.</t>
  </si>
  <si>
    <t>APOYAR LAS INSPECCIONES DE POLICÍA CON EL INGRESO DE INFORMACIÓN, USO Y APROPIACIÓN DE LOS SISTEMAS DE INFORMACIÓN VIGENTES DISPUESTOS PARA LAS ACTUACIONES DE POLICÍ</t>
  </si>
  <si>
    <t>SERVICIOS PROFESIONALES DE APOYO AL ÁREA DE GESTIÓN DE DESARROLLO LOCAL, EN PLANEACIÓN, EN LAS ACTIVIDADES RELACIONADAS CON LA CANASTA DE PRECIOS, FORMULACIÓN DE PROYECTOS, APOYO A LA SUPERVISIÓN DE LOS CONTRATOS Y/O CONVENIOS DE LA ALCALDÍA LOCAL Y DEMÁS ACTIVIDADES QUE SE REQUIERAN, DE CONFORMIDAD CON LOS ESTUDIOS PREVIOS</t>
  </si>
  <si>
    <t>LA PRESTACIÓN DE SERVICIOS PROFESIONALES DE APOYO AL ÁREA DE GESTIÓN DE DESARROLLO LOCAL EN LA PLANIFICACIÓN DE LOS PROCESOS CULTURALES Y EN EL ACOMPAÑAMIENTO DE LAS ESTRATEGIAS Y ACTIVIDADES QUE DE ALLÍ SE DERIVEN, DE CONFORMIDAD CON LOS ESTUDIOS PREVIOS.</t>
  </si>
  <si>
    <t>EL CONTRATISTA SE OBLIGA PARA CON EL FONDO DE DESARROLLO LOCAL DE ENGATIVÁ A LA PRESTACIÓN DE SERVICIOS PROFESIONALES AL ÁREA DE GESTIÓN DE DESARROLLO LOCAL, APOYANDO LA CAPACITACIÓN Y GESTIÓN DEL PUNTO VIVE DIGITAL, DE CONFORMIDAD A LOS LINEAMIENTOS DEL MIN TIC Y EL FDL</t>
  </si>
  <si>
    <t>COMPENSAR 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t>
  </si>
  <si>
    <t>Aunar esfuerzos técnicos, administrativos y financieros para impulsar la reactivación económica de los agentes de la industria cultural y creativa, del sector cultura, recreación y deporte, en la localidad Engativá de Bogotá que se priorice en el Eje Adaptación y Transformación Productiva de la Estrategia de Re activación Económica Local- EMRE LOCAL, Programa Apoyo y Fortalecimiento de las Industrias Creativas y Culturales para la Adaptación y Transformación Productiva, en el marco de un proceso de fomento.</t>
  </si>
  <si>
    <t>Implementar y ejecutar el Programa “Cumplimento de Protocolos de Bioseguridad para la Adaptación y Reactivación económica en las localidades de Usaquén, Chapinero, Engativá, Suba, Barrios Unidos y Teusaquillo. ALCANCE DEL OBJETO.- El presente contrato incluye la entrega de elementos de bioseguridad relacionados en el Anexo Técnico No. 1 “Guía Operativa Programa Cumplimiento de Protocolos de Bioseguridad para la Adaptación y Reactivación Económica”, con el propósito de contribuir al cumplimiento de los protocolos de bioseguridad para la reactivación económica de 6 localidades de Bogotá, en este caso Usaquén, Chapinero, Engativá, Suba, Barrios Unidos y Teusaquillo, a través de acciones de Información, Educación y Comunicación en Salud – IEC, enfocadas a orientar a los trabajadores respecto al uso adecuado de los elementos de bioseguridad contenidos en los kits, actividades que serán desarrolladas por perfiles idóneos en seguridad y salud en el trabajo, así como la entrega de los Kits de elementos de bioseguridad a microempresas, establecimientos, locales comerciales y vendedores informales; en el marco del Programa Cumplimiento de Protocolos de Bioseguridad para la Adaptación y Reactivación Económica del Eje Adaptación y Transformación Productiva de la Estrategia de Reactivación Económica Local- EMRE LOCAL</t>
  </si>
  <si>
    <t>PRESTACIÓN DE SERVICIOS DE APOYO TÉCNICO-LOGÍSTICO EN LA EJECUCIÓN DE ACTIVIDADES DE OBRA CIVIL QUE CONLLEVEN AL MEJORAMIENTO Y ADECUACIÓN DEL ESPACIO PÚBLICO Y LA MALLA VIAL DE LA LOCALIDAD DE ENGATIVA</t>
  </si>
  <si>
    <t>REALIZAR A MONTO AGOTABLE EL MANTENIMIENTO PREVENTIVO Y CORRECTIVO CON SUMINISTRO DE REPUESTOS Y ACCESORIOS NUEVOS, GENUINOS Y ORIGINALES DE CADA UNA DE LAS MARCAS DE LOS VEHÍCULOS, LIVIANOS, PESADOS Y MAQUINARIA AMARILLA DEL FONDO DE DESARROLLO LOCAL DE ENGATIVÁ</t>
  </si>
  <si>
    <t>PRESTACIÓN DE SERVICIOS DE APOYO TÉCNICO-LOGÍSTICO EN LA EJECUCIÓN DE ACTIVIDADES DE OBRA CIVIL QUE CONLLEVEN AL MEJORAMIENTO Y ADECUACIÓN DEL ESPACIO PÚBLICO Y LA MALLA VIAL DE LA LOCALIDAD DE ENGATIVÁ</t>
  </si>
  <si>
    <t>PRESTAR LOS SERVICIOS INTEGRALES COMO OPERADOR LOGÍSTICO A MONTO AGOTABLE PARA LA ORGANIZACIÓN Y EJECUCIÓN DE EVENTOS Y DEMÁS ACTIVIDADES REQUERIDAS POR EL FDLE PARA EL CUMPLIMIENTO DE LA GESTIÓN INSTITUCIONAL LOCAL</t>
  </si>
  <si>
    <t>LA PRESTACIÓN DE SERVICIOS DE APOYO PROFESIONAL AL ÁREA DE GESTIÓN DE DESARROLLO LOCAL, EN EL ALMACÉN, EN LAS LABORES QUE ALLÍ SE REQUIERAN, DE CONFORMIDAD CON LOS ESTUDIOS PREVIOS</t>
  </si>
  <si>
    <t>EL CONTRATISTA SE OBLIGA PARA CON EL FONDO DE DESARROLLO LOCAL DE ENGATIVÁ A LA PRESTACIÓN DE SERVICIOS TÉCNICOS AL ÁREA DE GESTIÓN DE DESARROLLO LOCAL, APOYANDO LA OPERACIÓN, ADMINISTRACIÓN Y GESTIÓN DEL PUNTO VIVE DIGITAL, DE CONFORMIDAD A LOS LINEAMIENTOS DEL MIN TIC Y EL FDLE</t>
  </si>
  <si>
    <t>PRESTAR LOS SERVICIOS PROFESIONALES A LA ALCALDÍA LOCAL DE ENGATIVÁ, PARA LA EJECUCIÓN DE LAS ACTIVIDADES Y PROCESOS ADMINISTRATIVOS Y DE CAMPO RELACIONADOS CON LA REACTIVACIÓN ECONÓMICA EN EL MARCO DE LAS NECESIDADES DEL FONDO DE DESARROLLO LOCAL A CAUSA DE LA EMERGENCIA PRESENTADA POR EL COVID 19</t>
  </si>
  <si>
    <t>LA PRESTACIÓN DE SERVICIOS PROFESIONALES ESPECIALIZADOS AL ÁREA DE GESTIÓN DE DESARROLLO LOCAL EN EL FONDO DE DESARROLLO LOCAL, EN LOS TRÁMITES RELACIONADOS CON LOS PROCESOS PRECONTRACTUALES, CONTRACTUALES Y POS CONTRACTUALES Y EN LAS DEMÁS ACTIVIDADES QUE ALLÍ SE REQUIERAN, DE CONFORMIDAD CON LOS ESTUDIOS PREVIOS</t>
  </si>
  <si>
    <t>“PRESTACIÓN DE SERVICIOS DE APOYO EN LA EJECUCIÓN DE ACTIVIDADES AUXILIARES DE OBRA CIVIL, QUE CONLLEVEN AL MEJORAMIENTO Y ADECUACIÓN DEL ESPACIO PÚBLICO Y MALLA VIAL DE LA LOCALIDAD DE ENGATIVÁ”</t>
  </si>
  <si>
    <t>LA PRESTACIÓN DE SERVICIOS PROFESIONALES PARA APOYAR LA GESTIÓN JURÍDICA DE LA CASA DEL CONSUMIDOR DE LA LOCALIDAD DE ENGATIVÁ.</t>
  </si>
  <si>
    <t>PRESTAR LOS SERVICIOS PARA DESARROLLAR UNA ESTRATEGIA DE FORTALECIMIENTO DE ORGANIZACIONES SOCIALES, ARTÍSTICAS, CULTURALES, COMUNALES Y COMUNITARIAS QUE PROPENDAN POR EL FOMENTO DE LA PARTICIPACIÓN Y LA CONSTRUCCIÓN DE SU TERRITORIO EN LA LOCALIDAD DE ENGATIVÁ.</t>
  </si>
  <si>
    <t>BRINDAR HERRAMIENTAS QUE FAVOREZCAN LA PROYECCIÓN PERSONAL A LAS PERSONAS CON DISCAPACIDAD DE LA LOCALIDAD DE ENGATIVÁ A TRAVÉS DEL OTORGAMIENTO DE DISPOSITIVOS DE ASISTENCIA PERSONAL –AYUDAS TÉCNICAS-, NO INCLUIDAS EN EL PLAN DE BENEFICIOS EN SALUD (PBS), ACORDE A LAS CARACTERÍSTICAS Y NECESIDADES INDIVIDUALES DE LAS PERSONAS CON DISCAPACIDAD, SU FAMILIA, CUIDADOR O CUIDADORA..</t>
  </si>
  <si>
    <t>SUMINISTRO DE COMBUSTIBLE PARA VEHICULOS LIVIANOS, PESADOS, Y MAQUINARIA AMARILLA DE PROPIEDAD Y/O TENENCIA DEL FONDO DE DESARROLLO LOCAL DE ENGATIVA, QUE GARANTICE EL BUEN DESARROLLO DE LAS ACTIVIDADES DEL PARQUE AUTOMOTOR Y MAQUINARIA AMARILLA DEL FONDO DE DESARROLLO LOCAL DE ENGATIVÁ A TRAVES DEL ACUERDO MARCO DE PRECIOS CCE-715-1-AMP-2018.</t>
  </si>
  <si>
    <t>REALIZAR LA INTERVENTORÍA TÉCNICA, JURÍDICA, ADMINISTRATIVA, FINANCIERA Y CONTABLE AL CONTRATO INTERADMINISTRATIVO QUE SE DESPRENDE DEL PROCESO CUYO OBJETO ES: “BRINDAR HERRAMIENTAS QUE FAVOREZCAN LA PROYECCIÓN PERSONAL A LAS PERSONAS CON DISCAPACIDAD DE LA LOCALIDAD DE ENGATIVÁ A TRAVÉS DEL OTORGAMIENTO DE DISPOSITIVOS DE ASISTENCIA PERSONAL –AYUDAS TÉCNICAS-, NO INCLUIDAS EN EL PLAN</t>
  </si>
  <si>
    <t>REALIZAR LA INTERVENTORIA TECNICA, LEGAL, ADMIMISTRATIVA, FINANCIERA Y AMBIENTAL AL CONTRATO QUE RESULTE DE LA LICITACIÓN FDLE-LP-442-2020, cuyo objeto es “REALIZAR LAS OBRAS DE ADECUACIÓN, REMODELACIÓN, MANTENIMIENTO DE LA INFRAESTRUCTURA FISICA Y SUMINISTRO E INSTALACIÓN DE MOBILIARIO, EQUIPOS Y ENSERES PARA EL EDIFICIO CENTRO ADMINISTRATIVO LOCAL (CALE) Y EDIFICACIONES DE PROPIEDAD O TENENCIA DEL FONDO DE DESARROLLO LOCAL DE ENGATIVA A...</t>
  </si>
  <si>
    <t>PRESTAR LOS SERVICIOS PROFESIONALES A LA ALCALDÍA LOCAL DE ENGATIVÁ, PARA LA EJECUCIÓN DE LAS ACTIVIDADES Y PROCESOS ADMINISTRATIVOS Y DE CAMPO RELACIONADOS CON LA REACTIVACIÓN ECONÓMICA EN EL MARCO DE LAS NECESIDADES DEL FONDO DE DESARROLLO LOCAL A CAUSA DE LA EMERGENCIA PRESENTADA POR EL COVID 19</t>
  </si>
  <si>
    <t>REALIZAR LAS LABORES DE OBRA DE DESMONTE, DEMOLICIÓN DEL INMUEBLE UBICADO EN LA AVENIDA CARRERA 70 # 70-40, A MONTO AGOTABLE Y POR EL SISTEMA DE PRECIOS UNITARIOS SIN FÓRMULA DE AJUSTE”.</t>
  </si>
  <si>
    <t>ADQUISICION DE MOTOCICLETAS PARA EL FONDO DE DESARROLLO LOCAL DE ENGATIVÁ EN VIRTUD DEL ACUERDO MARCO DE PRECIOS CCE-971-1-AMP-2019 PARA FORTALECER LAS ACCIONES DE SEGURIDAD EN LAS LOCALIDADES DE BOGOTA DISTRITO CAPITAL</t>
  </si>
  <si>
    <t>FONDO DE DESARROLLO LOCAL DE ENGATIVA</t>
  </si>
  <si>
    <t>JHON DAVID MAHECHA MEDINA</t>
  </si>
  <si>
    <t>MARIA ALEJANDRA RIOS BARRIOS</t>
  </si>
  <si>
    <t>DIANA MARCELA JIMENEZ BUSTILLO</t>
  </si>
  <si>
    <t>MILDRETH ALEJANDRA RUIZ AGUIRRRE</t>
  </si>
  <si>
    <t>ELDA LUCIA BARRIOS LUJAN</t>
  </si>
  <si>
    <t>YINETH PAOLA GOMEZ SANTACOLOMA</t>
  </si>
  <si>
    <t>JAVIER JOSE VERGARA HERNANDEZ</t>
  </si>
  <si>
    <t>ANDRES FELIPE MARTINEZ MERLANO</t>
  </si>
  <si>
    <t>MARIA ISABEL MOSQUERA AYALA</t>
  </si>
  <si>
    <t>HEIDDY JHANETH PAYARES NAVARRO</t>
  </si>
  <si>
    <t xml:space="preserve">CARLOS DAVID TAMARA FLOREZ </t>
  </si>
  <si>
    <t>EDNA LORENA YISSETH LEON SAAVEDRA</t>
  </si>
  <si>
    <t>SEBASTIAN LOPEZ MARTINEZ</t>
  </si>
  <si>
    <t>MARCELA VARGAS SEPULVEDA</t>
  </si>
  <si>
    <t>JORGE MARIO PLATA</t>
  </si>
  <si>
    <t>MARIA DEL PILAR MORALES</t>
  </si>
  <si>
    <t>MARIA JIMENA BORBON MORENO</t>
  </si>
  <si>
    <t>CLAUDIA JANETH ALONSO MENDEZ</t>
  </si>
  <si>
    <t>IVAN CAMILO RODRIGUEZ WILCHES</t>
  </si>
  <si>
    <t>JESUS ANTONIO ANGEL TORRES</t>
  </si>
  <si>
    <t>ALEXANDER ROMERO CASTRILLON</t>
  </si>
  <si>
    <t>GIOVANNY HERNEY LAITON VELASCO</t>
  </si>
  <si>
    <t>DIANA MARCELA CASTRO GUALTERO</t>
  </si>
  <si>
    <t>DEXCI CONSTANZA BELTRAN RODRIGUEZ</t>
  </si>
  <si>
    <t>JAIRO ANDRES DIAZ ZAMBRANO</t>
  </si>
  <si>
    <t>LUDY ESPERANZA ROJAS PINTO</t>
  </si>
  <si>
    <t>REYNALDO ROJAS  LEIVA</t>
  </si>
  <si>
    <t>DIEGO ARMANDO RAMIREZ GARCIA</t>
  </si>
  <si>
    <t>EDWIN ALBERTO VELASQUEZ BOTIVA</t>
  </si>
  <si>
    <t>EBER YECID CUEVAS RINCON</t>
  </si>
  <si>
    <t>ANGELA PATRICIA DIAZ DUQUE</t>
  </si>
  <si>
    <t>ANDREA FUENTES MURCIA</t>
  </si>
  <si>
    <t>CATALINA GONZALEZ RIOS</t>
  </si>
  <si>
    <t>SANTIAGO RESTREPO ORJUELA</t>
  </si>
  <si>
    <t>ANDRES DAVID ROJAS ORTEGA</t>
  </si>
  <si>
    <t>JULIO ERNESTO LOPEZ JIMENEZ</t>
  </si>
  <si>
    <t>LINA MARIA CASTILLO AFANADOR</t>
  </si>
  <si>
    <t>JENNY PAOLA FORERO GONZALEZ</t>
  </si>
  <si>
    <t>JENYFFER JARLEY MEZA BERMUDEZ</t>
  </si>
  <si>
    <t>ALIRIO ALEXANDER FELIX RODRIGUEZ</t>
  </si>
  <si>
    <t>ANA MELISSA LARA PLATIN</t>
  </si>
  <si>
    <t>SANDRA MILENA MARTINEZ ORTIZ</t>
  </si>
  <si>
    <t xml:space="preserve">JORGE ALBERTO TORRES SUAREZ </t>
  </si>
  <si>
    <t>ADRIANA TANGARIFE CARVAJAL</t>
  </si>
  <si>
    <t>DOLY MYLLERLADY COY</t>
  </si>
  <si>
    <t>ADABEL CAMACHO ESTUPIÑAN</t>
  </si>
  <si>
    <t>DIANA LUZ CASALLAS RUBIANO</t>
  </si>
  <si>
    <t>ROYER HENRY VELOZA DIAZ</t>
  </si>
  <si>
    <t>JUAN RONALDO ARANZAZU GUZMÁN</t>
  </si>
  <si>
    <t>ANGELICA MARITZA CARVAJAL PENAGOS</t>
  </si>
  <si>
    <t>VIVIAN NAYIBE CASTRO ROMERO</t>
  </si>
  <si>
    <t>ANA MARIA CASTAÑEDA VALLEJO</t>
  </si>
  <si>
    <t>MARIA CAMILA SALAZAR CARDENAS</t>
  </si>
  <si>
    <t>ZULMA PATRICIA MATEUS GRANADOS</t>
  </si>
  <si>
    <t>JUAN PABLO GOMEZ MONTAÑA</t>
  </si>
  <si>
    <t>CLAUDIA GISELA TORRES RANGEL</t>
  </si>
  <si>
    <t>ADRIANA ISABEL MANZANO NOGUERA</t>
  </si>
  <si>
    <t>ALEXANDER JOSE BADEL GOMEZ</t>
  </si>
  <si>
    <t>ANDRES FELIPE ARAGON ARANGO</t>
  </si>
  <si>
    <t>RAFAEL CESAR LOPEZ PEREZ</t>
  </si>
  <si>
    <t>JULIANA ROMERO MARTINEZ</t>
  </si>
  <si>
    <t>HECTOR FABIO ZAPATA GARAVITO</t>
  </si>
  <si>
    <t>CARLOS ALFONSO HERNANDEZ POTES</t>
  </si>
  <si>
    <t>JUAN FERNANDO BOHORQUEZ PEDRAZA</t>
  </si>
  <si>
    <t>IDELETTE CATALINA COTE RODRIGUEZ</t>
  </si>
  <si>
    <t>LINA MARIA MORENO RODRIGUEZ</t>
  </si>
  <si>
    <t>RYAN JONATHAN GEIDER CAMACHO RODRIGUEZ</t>
  </si>
  <si>
    <t>OMAR ADOLFO GONZALEZ RAMIREZ</t>
  </si>
  <si>
    <t>DAYAAN TATIANA JIMENEZ QUEVEDO</t>
  </si>
  <si>
    <t>KARLA JOHANA CARPIO SOLARTE</t>
  </si>
  <si>
    <t>CAMILO ALBERTO ORGULLOSO DIAZ</t>
  </si>
  <si>
    <t>LUCAS WILSON GONZALEZ MENDOZA</t>
  </si>
  <si>
    <t>MAYERLI CAROLINA MARTINEZ ROMERO</t>
  </si>
  <si>
    <t>DANIEL OBDULIO FRANCO CASTAÑEDA</t>
  </si>
  <si>
    <t>JORGE EDUARDO CEPEDA PARAMO</t>
  </si>
  <si>
    <t>PAOLA ANDREA VILLADA CUERVO</t>
  </si>
  <si>
    <t>SANDRA PATRICIA SEIRRA FIGUEROA</t>
  </si>
  <si>
    <t>DANCY LUDITH RODRIGUEZ RIVERA</t>
  </si>
  <si>
    <t>GIOVANNI ALEXIS GARZÓN TORRES</t>
  </si>
  <si>
    <t>DEISY ALEXA PEÑA RUIZ</t>
  </si>
  <si>
    <t>EDITH NANCY NONATO PRIETO</t>
  </si>
  <si>
    <t>HUGO YESID SUAREZ SIERRA</t>
  </si>
  <si>
    <t>LINA ESMERALDA BELTRAN VILLAMIL</t>
  </si>
  <si>
    <t>JENNY KAREN TATIANA  ROCHA ORTIZ</t>
  </si>
  <si>
    <t>LEONARDO CASTRO CORREDOR</t>
  </si>
  <si>
    <t>JOSE GERMAN ARIZA VERGARA</t>
  </si>
  <si>
    <t>MARIA FERNANDA CARRASCO CASTELLANOS</t>
  </si>
  <si>
    <t>KRIS YADDY SANCHEZ LOPEZ</t>
  </si>
  <si>
    <t>ANNELADY GARCIA HUMANEZ</t>
  </si>
  <si>
    <t>CRISTIAN ANDRES SEPULVEDA ARDILA</t>
  </si>
  <si>
    <t>JOSE ANGEL VALLEJO PORTACIO</t>
  </si>
  <si>
    <t>JOHN ALEXANDER VALBUENA DIAZ</t>
  </si>
  <si>
    <t>PAOLA MARCELA CARO PAEZ</t>
  </si>
  <si>
    <t>ROSA JENNYFER COHEN CLAROS</t>
  </si>
  <si>
    <t>CARLOS AUGUSTO CALDERON CANO</t>
  </si>
  <si>
    <t>MARTHA CECILIA MAHECHA FUENTES</t>
  </si>
  <si>
    <t>JOSE JESUS JIMENEZ GIL</t>
  </si>
  <si>
    <t>HELIBERTO CAÑAS MONTENEGRO</t>
  </si>
  <si>
    <t>NELSON JOHANNY RODRIGUEZ CONTRERAS</t>
  </si>
  <si>
    <t>LILIANA CATALINA LARA SEPULVEDA</t>
  </si>
  <si>
    <t>JENNI MARCELA SANCHEZ RODRIGUEZ</t>
  </si>
  <si>
    <t>NUBIA MARGOTH VALLEJO MOLINA</t>
  </si>
  <si>
    <t>MARYLIN SUAREZ GUTIERREZ</t>
  </si>
  <si>
    <t>OSCAR JAVIER CORTES OSORIO</t>
  </si>
  <si>
    <t>NATALIA KATERINE SANCHEZ MORALES</t>
  </si>
  <si>
    <t>ANA MARIA AVENDAÑO ALZATE</t>
  </si>
  <si>
    <t>VICTOR HUGO HERRERA DELGADO</t>
  </si>
  <si>
    <t>JAVIER EDUARDO SANDOVAL ESCOBAR</t>
  </si>
  <si>
    <t>OMAR JAVIER VALETA COGOYO</t>
  </si>
  <si>
    <t>ADRIANA MORENO RUIZ</t>
  </si>
  <si>
    <t>CLAUDIA MILENA CUEVAS MUÑOZ</t>
  </si>
  <si>
    <t>JANNETH CARDENAS VARGAS</t>
  </si>
  <si>
    <t>JOSE LUIS CESPEDES ZAMORA</t>
  </si>
  <si>
    <t>ANGELICA MARIA SALAZAR BAYONA</t>
  </si>
  <si>
    <t>STEFANIA BOLAGAY GAITAN</t>
  </si>
  <si>
    <t>LUIS FERNANDO ALARCÓN PEÑA</t>
  </si>
  <si>
    <t>LUZ ADRIANA BARRIGA ORTIZ</t>
  </si>
  <si>
    <t>OLGA PATRICIA BELALCAZAR VIVEROS</t>
  </si>
  <si>
    <t>LUIS FERNANDO VERGARA CARRIAZO</t>
  </si>
  <si>
    <t>JULIAN CAMILO MAHECHA SANCHEZ</t>
  </si>
  <si>
    <t>JOSÉ CALIXTO BARRERA ALARCÓN</t>
  </si>
  <si>
    <t>KATHERINE JOHANA NEMOCON VALENZUELA</t>
  </si>
  <si>
    <t>LAURA CAMILA CARDENAS GUEVARA</t>
  </si>
  <si>
    <t>MANUEL RICARDO MONTENEGRO ZAMORA</t>
  </si>
  <si>
    <t>WILLIAM ALEJANDRO DIAZ PEÑALOZA</t>
  </si>
  <si>
    <t>DANIEL ALEJANDRO SANCHEZ MARTIN</t>
  </si>
  <si>
    <t>IVINZON CAMACHO TRIANA</t>
  </si>
  <si>
    <t>ELKIN LEONARDO PÉREZ ZAMBRANO</t>
  </si>
  <si>
    <t>CESAR AUGUSTO RAMOS ZABALA</t>
  </si>
  <si>
    <t xml:space="preserve">RAMIRO ALFONSO SARMIENTO BALLESTEROS </t>
  </si>
  <si>
    <t>NAIRA CAROLINA PARRA BELTRAN</t>
  </si>
  <si>
    <t>PAULA JANETH VARGAS GONZALEZ</t>
  </si>
  <si>
    <t>LEONARDO ALBERTO HERNÁNDEZ PENAGOS</t>
  </si>
  <si>
    <t>NANCY CENAIDA CASTILLA MEJIA</t>
  </si>
  <si>
    <t>HENRY ARMANDO MURCIA PINTO</t>
  </si>
  <si>
    <t>FERNANDO IVÁN JAIMES RADA</t>
  </si>
  <si>
    <t>CRUZ ROJA COLOMBIANA SECCIONAL CUNDINAMARCA Y BOGOTÁ</t>
  </si>
  <si>
    <t>NAYIVER GÓMEZ MOSQUERA</t>
  </si>
  <si>
    <t>GABRIEL EMILIO HERNANDEZ TAMARA</t>
  </si>
  <si>
    <t>MIGUEL ANTONIO RUBIO DAZA</t>
  </si>
  <si>
    <t>MANUELA PATRICIA TAMAYO SOLORZANO</t>
  </si>
  <si>
    <t>LILIAM ELENA CASTILLO ALMANZA</t>
  </si>
  <si>
    <t>DIANA CATALINA GARZON MONROY</t>
  </si>
  <si>
    <t>LEONARDO AVILA TINOCO</t>
  </si>
  <si>
    <t>JUAN SIMON RICO HERNANDEZ</t>
  </si>
  <si>
    <t>ANDRES FELIPE PALACIO LLINAS</t>
  </si>
  <si>
    <t>TELMAHROSA CECILIAHURI ANGARITA GOMEZ</t>
  </si>
  <si>
    <t>WILLIAM FERNANDO VEGA NEME</t>
  </si>
  <si>
    <t>JULIANNA CAROLINA FORERO SAAVEDRA</t>
  </si>
  <si>
    <t>ALBERTO MARIO SANCHEZ CABRERA</t>
  </si>
  <si>
    <t>ERICA ZAMARY ABAUNZA GUERRERO</t>
  </si>
  <si>
    <t>DEYSY YAZMIN LEON GONZALEZ</t>
  </si>
  <si>
    <t>JOHANNA GOMEZ CASTRO</t>
  </si>
  <si>
    <t>OSCAR RICARDO OTERO LAME</t>
  </si>
  <si>
    <t>ARNULFO EVANGELISTA RONCANCIO SANABRIA</t>
  </si>
  <si>
    <t>900810120-6</t>
  </si>
  <si>
    <t>PEOPLE SECURITY SAS</t>
  </si>
  <si>
    <t>BLANCA YOLANDA BARAHONA VARGAS</t>
  </si>
  <si>
    <t>BRIYITTE XIOMARA SANTAMARIA QUIROGA</t>
  </si>
  <si>
    <t>JAIME ENRIQUE TORRES GARZON</t>
  </si>
  <si>
    <t>901087942-5</t>
  </si>
  <si>
    <t>TRENDY SUPPLIERS SAS</t>
  </si>
  <si>
    <t>KARINA SOFIA OVIEDO TORRES</t>
  </si>
  <si>
    <t>JORGE CERGUERA DURAN</t>
  </si>
  <si>
    <t>JACQUELINE SUAREZ ACOSTA</t>
  </si>
  <si>
    <t>LUZ LILIA UBAQUE GONZALES</t>
  </si>
  <si>
    <t>SUSANA LONDOÑO RODRIGUEZ</t>
  </si>
  <si>
    <t>JUDITH FIQUE PINILLA</t>
  </si>
  <si>
    <t>YOLIMA CARDENAS PINZON</t>
  </si>
  <si>
    <t>LIBERATO PINZON SUAREZ</t>
  </si>
  <si>
    <t>CHRISTIAN CAMILO FLOREZ RAMOS</t>
  </si>
  <si>
    <t>ANGELA MARITZA MURCIA VENEGAS</t>
  </si>
  <si>
    <t>ANA MARIA SARMIENTO LEON</t>
  </si>
  <si>
    <t>CHAYAN SMITH MENESES MORENO</t>
  </si>
  <si>
    <t>DIANA MARCELA MURILLO GUTIERREZ</t>
  </si>
  <si>
    <t>JONATHAN STEEVEN ACOSTA ACEVEDO</t>
  </si>
  <si>
    <t>BRAYAN EDUARDO  RAMIREZ CASTILLO</t>
  </si>
  <si>
    <t>RONALD ALBERTO TRIANA PEDRAZA</t>
  </si>
  <si>
    <t>NATALIA CAROLINA ZARATE TORRES</t>
  </si>
  <si>
    <t>KAROL ANDREA BRAVO MARTIN</t>
  </si>
  <si>
    <t>JUAN SEBASTIAN LOPEZ BERNAL</t>
  </si>
  <si>
    <t>ANDREA NATALY ACOSTA BARRERA</t>
  </si>
  <si>
    <t>RICHARD  FERNANDO CORONADO CORONADO</t>
  </si>
  <si>
    <t>CIRO ALEXANDER PULIDO CASALLAS</t>
  </si>
  <si>
    <t>JOSE ALEXANDER HERRERA BERDUGO</t>
  </si>
  <si>
    <t>ESTEBAN MAURICIO ALVAREZ OSORIO</t>
  </si>
  <si>
    <t>SANDRA MARINA GUTIERREZ FLOREZ</t>
  </si>
  <si>
    <t>DIANA PAOLA GONZALEZ MURILLO</t>
  </si>
  <si>
    <t>ANA MARIA NOSSA ARANGUREN</t>
  </si>
  <si>
    <t>MARTHA DAYANA GOMEZ VELASQUEZ</t>
  </si>
  <si>
    <t>RAFAEL SANTIAGO LAVERDE CHUNZA</t>
  </si>
  <si>
    <t>MEDARDO CARDOZO OSPINA</t>
  </si>
  <si>
    <t>OSCAR DAVID MENDOZA FLOREZ</t>
  </si>
  <si>
    <t>DANIEL ENRIQUE PATIÑO GONZÁLEZ</t>
  </si>
  <si>
    <t>GERMAN ALFONSO ARCINIEGAS FAJARDO</t>
  </si>
  <si>
    <t>OSCAR RENE LOZANO ESCOBAR</t>
  </si>
  <si>
    <t>LILIANA VERONICA MERCADO RICO</t>
  </si>
  <si>
    <t>HERNAN AUGUSTO PACHON CUELLAR</t>
  </si>
  <si>
    <t>JESSYCA NATALY RIVEROS ALARCON</t>
  </si>
  <si>
    <t>JHON JAIRO OSPINA HENAO</t>
  </si>
  <si>
    <t>SEBASTIAN MONSALVE PALACIO</t>
  </si>
  <si>
    <t>CONSTANZA ANDREA MEDINA MARIN</t>
  </si>
  <si>
    <t>EFRAIN AMORTEGUI TRIANA</t>
  </si>
  <si>
    <t xml:space="preserve">JEFFREY ESTEVEN GONZALEZ BOHORQUEZ </t>
  </si>
  <si>
    <t>JESUS RAMON CASTELLANOS IBAÑEZ</t>
  </si>
  <si>
    <t>DAMIAN ALFREDO BELTRAN SIERRA</t>
  </si>
  <si>
    <t>ANGIE LORENA MARTINEZ ALARCON</t>
  </si>
  <si>
    <t>JUAN CAMILO BELLO MUNEVAR</t>
  </si>
  <si>
    <t>ADOLFO MIGUEL GARAY LOPEZ</t>
  </si>
  <si>
    <t>FREDY AUGUSTO AMADO NIÑO</t>
  </si>
  <si>
    <t>JUAN CARLOS CARDENAS ARIZA</t>
  </si>
  <si>
    <t>MILTON DAVID BECERRA RAMIREZ</t>
  </si>
  <si>
    <t>EDISSON ANDRES BELLO BARBOSA</t>
  </si>
  <si>
    <t>YENY MARCELA LEGUIZAMÓN TRUJILLO</t>
  </si>
  <si>
    <t>CRISTHIAN RICARDO GOMEZ PULIDO</t>
  </si>
  <si>
    <t>EDER ALBERTO MARTÍNEZ HERNÁNDEZ</t>
  </si>
  <si>
    <t>INGRID MARCELA MARTINEZ ROJAS</t>
  </si>
  <si>
    <t>LIZETH ROCIO SOLER ALVAREZ</t>
  </si>
  <si>
    <t>OFIR NATALIA PORRAS ZARATE</t>
  </si>
  <si>
    <t>JUAN SEBASTIAN RODRIGUEZ BOLAÑOS</t>
  </si>
  <si>
    <t>JULIO MANUEL PATERNINA MACEA</t>
  </si>
  <si>
    <t>HERNAN MAURICIO RUEDA CARPINTERO</t>
  </si>
  <si>
    <t>JEIMMY JULIETH VANEGAS MESA</t>
  </si>
  <si>
    <t>WILMAN ARIEL BARRERA VARGAS</t>
  </si>
  <si>
    <t>ANDRES FERNANDO PARRA BELTRAN</t>
  </si>
  <si>
    <t>JHON ROGER MARTINEZ MARIN</t>
  </si>
  <si>
    <t>JUAN ANGEL TRUJILLO CANDELA</t>
  </si>
  <si>
    <t>DIEGO RENE HEREDIA ROMERO</t>
  </si>
  <si>
    <t>LINA MARÍA CASTILLO AFANADOR</t>
  </si>
  <si>
    <t>ELIANA ESTEFANIA HERNANDEZ CABALLERO</t>
  </si>
  <si>
    <t>GABRIEL ERNESTO PEREZ VERA</t>
  </si>
  <si>
    <t>CESAR AUGUSTO ECHEVERRY MONTEALEGRE</t>
  </si>
  <si>
    <t>FIDEL MORENO PARRA</t>
  </si>
  <si>
    <t>MARIA LUCEY GUEVARA SUPELANO</t>
  </si>
  <si>
    <t>DAISSY JULIETH ENCISO FLOREZ</t>
  </si>
  <si>
    <t>JAVIER MAURICIO MUÑOZ PIÑARETE</t>
  </si>
  <si>
    <t>MARIA DEL PILAR SAENZ SALCEDO</t>
  </si>
  <si>
    <t>MIRIAN YANIVE SUAREZ SANTOS</t>
  </si>
  <si>
    <t>ALIX MELIZA GARCIA BOHORQUEZ</t>
  </si>
  <si>
    <t>JOHN JAIRO CASTRO PINTO</t>
  </si>
  <si>
    <t>JOHAN SEBASTIAN FORERO ACERO</t>
  </si>
  <si>
    <t>NIDIA MILENA PEDRAZA GAONA</t>
  </si>
  <si>
    <t>SANDRA MILENA BONILLA</t>
  </si>
  <si>
    <t>DEISY VILLALBA MORENO</t>
  </si>
  <si>
    <t>DIEGO FERNANDO LEON LEON</t>
  </si>
  <si>
    <t>SANTIAGO JOSE GARCIA GARCIA</t>
  </si>
  <si>
    <t>CARLOS ANDRÉS CASTRO FERNÁNDEZ</t>
  </si>
  <si>
    <t>KRIS YADDY SANCHEZ LÓPEZ</t>
  </si>
  <si>
    <t>JOSE MIGUEL GIL CASTILLO</t>
  </si>
  <si>
    <t>OSCAR OSWALDO AMAYA LOZANO</t>
  </si>
  <si>
    <t>OSWALDO MAXIMILIANO CIFUENTES</t>
  </si>
  <si>
    <t>DIEGO FERNANDO ANGULO VILLALBA</t>
  </si>
  <si>
    <t>JUAN CARLOS CALDERON PATARROYO</t>
  </si>
  <si>
    <t>ARAMIS HERNANDEZ HERNANDEZ</t>
  </si>
  <si>
    <t>IVÁN ALBERTO GOMEZ PEÑA</t>
  </si>
  <si>
    <t>MARGARITA ROSA RUIZ LOPEZ</t>
  </si>
  <si>
    <t>EMPRESA DE TELECOMUNICACIONES BOGOTA S.A</t>
  </si>
  <si>
    <t>ANDRES CAMILO VALENTIN BARRETO</t>
  </si>
  <si>
    <t>CARLOS GUIOVANI CARRILLO ACOSTA</t>
  </si>
  <si>
    <t>JUAN PABLO GOMEZ TORRES</t>
  </si>
  <si>
    <t xml:space="preserve">DANNA CAROLINA RUGE PEREZ </t>
  </si>
  <si>
    <t>YULI STEFANY FONSECA PEÑA</t>
  </si>
  <si>
    <t>JEFFERSON ORLANDO MARQUEZ SILVA</t>
  </si>
  <si>
    <t>ANDREA ROMERO GUZMAN</t>
  </si>
  <si>
    <t>JENNY ALEXANDRA GARZON MORENO</t>
  </si>
  <si>
    <t>CRISTHIAM CAMILO FERIA PEREZ</t>
  </si>
  <si>
    <t>LEIDY JOHANA RODRIGUEZ MARTINEZ</t>
  </si>
  <si>
    <t>JOSE MANUEL CUERVO GÓMEZ</t>
  </si>
  <si>
    <t>MANUEL ALEJANDRO ESTEVEZ SANCHEZ</t>
  </si>
  <si>
    <t>ANA MARIA DUQUE DELGADO</t>
  </si>
  <si>
    <t>REMIGIA CEPEDA CAMBOA</t>
  </si>
  <si>
    <t>HECTOR RICARDO AZA</t>
  </si>
  <si>
    <t>DAVID STIVEN CASTRO MADRIGAL</t>
  </si>
  <si>
    <t>BLANCA DILIA MORENO TORO</t>
  </si>
  <si>
    <t>SINGRIDT JULIETTE RODRIGUEZ GONZALEZ</t>
  </si>
  <si>
    <t>JUAN SEBASTIAN AGREDO SICHACA</t>
  </si>
  <si>
    <t>ANGY YAMILE GALEANO NIÑO</t>
  </si>
  <si>
    <t>ALDO JOSEPH MARTIN RAMOS</t>
  </si>
  <si>
    <t>GABRIEL ANDRES  BONILA VILLARAGA</t>
  </si>
  <si>
    <t>IVAN CAMILO RODRÍGUEZ WILCHES</t>
  </si>
  <si>
    <t>HUGO FERNANDO SIERRA CUBILLOS</t>
  </si>
  <si>
    <t>JORGE ALBERTO TORRES SUAREZ</t>
  </si>
  <si>
    <t>WILLIAM JAIR ACEVEDO PARRA</t>
  </si>
  <si>
    <t>NATALIA MARCELA REINA SUAREZ</t>
  </si>
  <si>
    <t>JOSE MANUEL OROZCO MARTINEZ</t>
  </si>
  <si>
    <t>MARIANA SÁNCHEZ SERNA</t>
  </si>
  <si>
    <t>HUGO ALFREDO CIFUENTES CASALLAS</t>
  </si>
  <si>
    <t>JOHANNA ANDREA LOPEZ CHAVES</t>
  </si>
  <si>
    <t>BETTY MARIN RONDÓN</t>
  </si>
  <si>
    <t>PEDRO NELSON MARTINEZ PEÑA</t>
  </si>
  <si>
    <t>CARLOS IVAN GARCIA QUINTERO</t>
  </si>
  <si>
    <t>CAMILO ANDERES BECERRA BETANCUR</t>
  </si>
  <si>
    <t>SANTOS ROMERO</t>
  </si>
  <si>
    <t>JUAN PABLO CHAVES RODRIGUEZ</t>
  </si>
  <si>
    <t>EDWIN ALFONSO CORREDOR DIAZ</t>
  </si>
  <si>
    <t>EDWIN ALBERTO VELASQUEZ BOITA</t>
  </si>
  <si>
    <t>ANDREA CATALINA ALVAREZ RINCON</t>
  </si>
  <si>
    <t>zulma patricia mateus granados</t>
  </si>
  <si>
    <t>DANCY LUDITH RODRÍGUEZ RIVERA</t>
  </si>
  <si>
    <t>YENY PAOLA SAN MARTÍN RINCÓN</t>
  </si>
  <si>
    <t>OMAR FIDEL GARCÍA VASQUEZ</t>
  </si>
  <si>
    <t>ERICA MILENA ZAMBRANO CAÑON</t>
  </si>
  <si>
    <t>MARÍA DEL PILAR MORALES SANTODOMINGO</t>
  </si>
  <si>
    <t>MANZANO NOGUERA ADRIANA ISABEL</t>
  </si>
  <si>
    <t xml:space="preserve">WILLIAM GERMAN CHAVES CASTRO </t>
  </si>
  <si>
    <t>ROGER HENRY VELOZA DIAZ</t>
  </si>
  <si>
    <t>CAMILO ANDRES VARGAS VILLALOBOS</t>
  </si>
  <si>
    <t>JAIRO ANDRES SACRISTAN VELANDIA</t>
  </si>
  <si>
    <t>GEIDY MARCELA RODRÍGUEZ CASAS</t>
  </si>
  <si>
    <t>JORGE CERQUERA DURAN</t>
  </si>
  <si>
    <t xml:space="preserve">JOSE LUIS MENDIETA PAREDES </t>
  </si>
  <si>
    <t>SUSANA LONDOÑO RODRÍGUEZ</t>
  </si>
  <si>
    <t>CARLOS ANDRES LOZANO ATUESTA</t>
  </si>
  <si>
    <t>ANGELICA MARTIZA CARVAJAL PENAGOS</t>
  </si>
  <si>
    <t>LEIDY TATIANA GAMBOA COPETE</t>
  </si>
  <si>
    <t>ANDERSON LEONARDO LAVERDE GONGORA</t>
  </si>
  <si>
    <t>CLAUDIA GISELA TORRES</t>
  </si>
  <si>
    <t xml:space="preserve">DIANA LUZ CASALLAS RUBIANO </t>
  </si>
  <si>
    <t>GIOVANNI ALEXIS GARZON TORRES</t>
  </si>
  <si>
    <t>CAMILO ORLANDO WILCHES SARMIENTO</t>
  </si>
  <si>
    <t>HENRY SANCHES</t>
  </si>
  <si>
    <t>MARIA ALBENIS ROJAS CASTILLO</t>
  </si>
  <si>
    <t>CAMILO ANDRES PINZON RINCON</t>
  </si>
  <si>
    <t>HECTOR ESNEYDER ENCISO FLOREZ</t>
  </si>
  <si>
    <t>JUAN CAMILO SENIOR CASTAÑO</t>
  </si>
  <si>
    <t>WILSON ALFONSO RAMÍREZ MORALES</t>
  </si>
  <si>
    <t>JORGE ENRIQUE SIERRA ABRRIL</t>
  </si>
  <si>
    <t>WILMAN QUINTERO GONZALEZ I</t>
  </si>
  <si>
    <t>DOLY MYLLERLANDY COY</t>
  </si>
  <si>
    <t>SANDRA  MILENA RUIZ PANESSO</t>
  </si>
  <si>
    <t>YEBRAIL FERNANDO VARGAS BAYONA</t>
  </si>
  <si>
    <t>SANDRA PATRICIA SIERRA FIGUEROA</t>
  </si>
  <si>
    <t>MIGUEL ANGEL PEÑA DAZA</t>
  </si>
  <si>
    <t>OMAR ADOLFO GONZALEZ RAMÍREZ</t>
  </si>
  <si>
    <t>HERNAN JAVIER RUGE PADILLA</t>
  </si>
  <si>
    <t>SANDRA MILENA GOMEZ BELTRAN</t>
  </si>
  <si>
    <t>ALAIN YAMID GUTIERREZ MORENO</t>
  </si>
  <si>
    <t>JOSE MAURICIO PLAZAS HIGUERA</t>
  </si>
  <si>
    <t>YOLANDA AMPARO RIAÑO GARCIA</t>
  </si>
  <si>
    <t>CAMPO ELIAS GUTIERREZ GARCIA</t>
  </si>
  <si>
    <t>ANDREA PATRICIA CAMARGO CARDONA</t>
  </si>
  <si>
    <t>WILFREDO MUÑOZ ARAUJO</t>
  </si>
  <si>
    <t>OSCAR FERNEY GONZALEZ MUÑOZ</t>
  </si>
  <si>
    <t>LAURA CAMILA VINCHERY RUBIANO</t>
  </si>
  <si>
    <t>HERNAN RODRIGO PIEDRA CAICEDO</t>
  </si>
  <si>
    <t>WILLIAM DAZA BERNAL</t>
  </si>
  <si>
    <t>PEGGY MARCELA ESPINOSA RODRIGUEZ</t>
  </si>
  <si>
    <t>COMPENSAR INCENTIVOS</t>
  </si>
  <si>
    <t>COMPENSAR EMPLEO</t>
  </si>
  <si>
    <t>899999061-9</t>
  </si>
  <si>
    <t>IDARTES</t>
  </si>
  <si>
    <t> 900971006</t>
  </si>
  <si>
    <t>SUBRED</t>
  </si>
  <si>
    <t>RICARDO RETAVISA</t>
  </si>
  <si>
    <t>CENTRO INTEGRAL DE MANTENIMIENTO AUTOCARS SAS</t>
  </si>
  <si>
    <t>ANDRES MAURCIO MARTINEZ CABALLERO</t>
  </si>
  <si>
    <t>JORGE ENRIQUE PUERTAS CRISTANCHO</t>
  </si>
  <si>
    <t>OMAR JOSE MUÑOZ CORREDOR</t>
  </si>
  <si>
    <t>830.083.016-4</t>
  </si>
  <si>
    <t>PROFESIONALES EN LOGÍSTICA DEPORTES Y EVENTOS LTDA.</t>
  </si>
  <si>
    <t>VANNESSA ESTEFANY CERVANTES</t>
  </si>
  <si>
    <t>MANUEL ALEJANDRO RIVERA CARDENAS</t>
  </si>
  <si>
    <t>ISDITH  MARALY KADER RUEDA</t>
  </si>
  <si>
    <t>OSCAR EDUARDO ROBAYO DIAZ</t>
  </si>
  <si>
    <t>JOSE DOMINGO CASTAÑEDA LOPEZ</t>
  </si>
  <si>
    <t xml:space="preserve">JUAN CARLOS CUBILLOS </t>
  </si>
  <si>
    <t>901.440.991-1</t>
  </si>
  <si>
    <t>901.442.324-6</t>
  </si>
  <si>
    <t>INICIATIVAS FUCONVIVENCIA</t>
  </si>
  <si>
    <t>AYUDAS TECNICAS SUBRED</t>
  </si>
  <si>
    <t>ARMANDO CORONADO LEZAMA</t>
  </si>
  <si>
    <t>ORGANIZACIÓN TERPEL COMBUSTIBLE</t>
  </si>
  <si>
    <t>JOHANNA PAOLA FLOREZ CALDERON</t>
  </si>
  <si>
    <t>INTERVENTORIA AYUDAS TECNICAS LORENA MENDEZ VALLEJO</t>
  </si>
  <si>
    <t>900.965.653-5</t>
  </si>
  <si>
    <t>INTERVENTORIA MANTENIMIENTO DEL EDIFICIO CALE CONSULTORES, DESARROLLO Y AMBIENTE SAS</t>
  </si>
  <si>
    <t xml:space="preserve">CLAUDIO ALEJANDRO RODRIGUEZ CASTAÑEDA </t>
  </si>
  <si>
    <t>901.412.981-7</t>
  </si>
  <si>
    <t>DEMOLICION  CONSORCIO FLORFON</t>
  </si>
  <si>
    <t xml:space="preserve">FANALCA S. A COPRA DE MOTOCILETAS </t>
  </si>
  <si>
    <t>LUIS FERNANDO PABA MEJIA</t>
  </si>
  <si>
    <t>NORMAN HEBERT CARDOZO AVELLA</t>
  </si>
  <si>
    <t>MARIA CAMILA ARIAS PARDO</t>
  </si>
  <si>
    <t>MONICA SANCHEZ HERRERA</t>
  </si>
  <si>
    <t>PEDRO ALCIDES NAVARRETE CLAVIJO</t>
  </si>
  <si>
    <t>WILLIAM GERMAN CHAVEZ CASTRO</t>
  </si>
  <si>
    <t>ALIX MELIZA GARCÍA BOHÓRQUEZ</t>
  </si>
  <si>
    <t>LAURENT DANIELA SUSA VALENCIA</t>
  </si>
  <si>
    <t>.80.283.908</t>
  </si>
  <si>
    <t>FLOR MARINA MEDRANO BLANCO</t>
  </si>
  <si>
    <t>OMAR ADOLFO GONZÁLEZ RAMÍREZ</t>
  </si>
  <si>
    <t>CARLOS DAVID TAMARA FLOREZ</t>
  </si>
  <si>
    <t>X</t>
  </si>
  <si>
    <t>FDLE-LP-230-2018</t>
  </si>
  <si>
    <t>FDLE-CMA-242-2018</t>
  </si>
  <si>
    <t>CONSORCIO ALPHA 2018</t>
  </si>
  <si>
    <t>FDLE-CD-002-2019</t>
  </si>
  <si>
    <t>FDLE-CD-003-2019</t>
  </si>
  <si>
    <t>FDLE-CD-007-2019</t>
  </si>
  <si>
    <t>FDLE-CD-009-2019</t>
  </si>
  <si>
    <t>FDLE-CD-010-2019</t>
  </si>
  <si>
    <t>FDLE-CD-11-2019</t>
  </si>
  <si>
    <t>FDLE-CD-13-2019</t>
  </si>
  <si>
    <t>FDLE-CD-14-2019</t>
  </si>
  <si>
    <t>FDLE-CD-17-2019</t>
  </si>
  <si>
    <t>FDLE-CD-23-2019</t>
  </si>
  <si>
    <t>FDLE-CD-25-2019</t>
  </si>
  <si>
    <t>FDLE-CD-27-2019</t>
  </si>
  <si>
    <t>FDLE-CD-34-2019</t>
  </si>
  <si>
    <t>FDLE-CD-42-2019</t>
  </si>
  <si>
    <t>FDLE-CD-45-2019</t>
  </si>
  <si>
    <t>FDLE-CD-48-2019</t>
  </si>
  <si>
    <t>FDLE-CD-50-2019</t>
  </si>
  <si>
    <t>FDLE-CD-55-2019</t>
  </si>
  <si>
    <t>FDLE-CD-56-2019</t>
  </si>
  <si>
    <t>FDLE-CD-57-2019</t>
  </si>
  <si>
    <t>FDLE-CD-61-2019</t>
  </si>
  <si>
    <t>FDLE-CD-62-2019</t>
  </si>
  <si>
    <t>FDLE-CD-63-2019</t>
  </si>
  <si>
    <t>FDLE-CD-64-2019</t>
  </si>
  <si>
    <t>FDLE-CD-66-2019</t>
  </si>
  <si>
    <t>FDLE-CD-77-2019</t>
  </si>
  <si>
    <t>FDLE-CD-85-2019</t>
  </si>
  <si>
    <t>FDLE-CD-86-2019</t>
  </si>
  <si>
    <t>FDLE-CD-88-2019</t>
  </si>
  <si>
    <t>FDLE-CD-89-2019</t>
  </si>
  <si>
    <t>FDLE-CD-112-2019</t>
  </si>
  <si>
    <t>FDLE-CD-114-2019</t>
  </si>
  <si>
    <t>FDLE-CD-131-2019</t>
  </si>
  <si>
    <t>FDLE-CD-137-2019</t>
  </si>
  <si>
    <t>FDLE-CD-141-2019</t>
  </si>
  <si>
    <t>FDLE-CD-162-2019</t>
  </si>
  <si>
    <t>FDLE-CD-163-2019</t>
  </si>
  <si>
    <t>FDLE-LP-270-2019</t>
  </si>
  <si>
    <t>FDLE-CMA-372-2019</t>
  </si>
  <si>
    <t>FDLE-CMA-371-2019</t>
  </si>
  <si>
    <t>FDLE-LP-362-2019</t>
  </si>
  <si>
    <t>FDLE-SMC-389-2019</t>
  </si>
  <si>
    <t>MARIA LUISA SANDOVAL ORTIZ</t>
  </si>
  <si>
    <t>LUIS ARNULFO JAIMES ATUESTA</t>
  </si>
  <si>
    <t>RICHARD FERNANDO CORONADO CORONADO</t>
  </si>
  <si>
    <t>MARIA ALEJANDRA BRAY VERGARA</t>
  </si>
  <si>
    <t>RAMIRO ALFONSO SARMIENTO BALLESTEROS</t>
  </si>
  <si>
    <t>JULIAN DAVID HERRERA SANDOVAL</t>
  </si>
  <si>
    <t>BLANCA JOHANA TENJO RODRIGUEZ</t>
  </si>
  <si>
    <t>GINA ANDREA REY AMADOR</t>
  </si>
  <si>
    <t>ESMERALDA DEL CARMEN AYALA FUENTES</t>
  </si>
  <si>
    <t>ANTONIO CARLOS MONROY CASTELLANOS</t>
  </si>
  <si>
    <t>CLARA LIDIA MOLINA VARGAS</t>
  </si>
  <si>
    <t>PABLO ERNESTO TERNERA PEREZ</t>
  </si>
  <si>
    <t>CONSORCIO BOGOTA</t>
  </si>
  <si>
    <t>CONSORCIO PRAYMET</t>
  </si>
  <si>
    <t>EDGAR JAVIER DIAZ MORALES</t>
  </si>
  <si>
    <t>presupuesto y contratacion</t>
  </si>
  <si>
    <t>leonardo.avila@gobiernobogota.gov.co                 mariana.sanchez@gobiernobogota.gov.co</t>
  </si>
  <si>
    <t>leonardo avila / mariana sanchez</t>
  </si>
  <si>
    <t>FDLE-CD-01-2020</t>
  </si>
  <si>
    <t>SERVICIOS DE APOYO AUXILIAR AL AREA DE GESTION DE DESARROLLO LOCAL EN EL FONDO DE DESARROLLO LOCAL DE ENGATIVA EN LOS TRAMITES RELACIONADOS CON LOS PROCESOS PRECONTRACTUALES, CONTRACTUALES Y POSCONTRACTUALES Y EN LAS DEMAS ACTIVIDADES QUE ALLI SE REQUIERAN DE CONFORMIDAD CON LOS ESTUDIOS PREVIOS, SE EXPIDE CERTIFICADO DE DISPONIBILIDAD CON CERTIFICADO DE NO EXISTENCIA DE PERSONAL N¬∞ 17736 DEL 21 DE ENERO DE 2020, SOLICITUD SIPSE 41298, MEMORANDO CON SOLICITUD 20206020001573 RECIBIDO PARA TRAMITE DE FECHA 22-01-2020, SE EXPIDE REGISTRO PRESUPUESTAL  UNA VEZ VERIFICADO PLATAFORMA SECOP, SIPSE Y MEMORANDO CON SOLICITUD  20200002083 RECIBIDO PARA TRAMITE DE FECHA 24-01-2020</t>
  </si>
  <si>
    <t>COMPENSAR se obliga a prestar los servicios requeridos para operar el programa empleos de emergencia que busca generar empleo local temporal a trabajadores de baja cualificacion de las localidades que suscriben este contrato, en el marco de la contencion y mitigacion del Covid 19, la declaratoria de emergencia sanitaria en todo el territorio nacional y la calamidad publica declarada en la ciudad de Bogotá D.C. para promover la reactivacion economica local</t>
  </si>
  <si>
    <t>REALIZAR LAS OBRAS DE ADECUACIÓN, REMODELACIÓN, MANTENIMIENTO DE LA INFRAESTRUCTURA FISICA Y SUMINISTRO E INSTALACIÓN DE MOBILIARIO, EQUIPOS Y ENSERES PARA EL EDIFICIO CENTRO ADMINISTRATIVO LOCAL (CALE) Y EDIFICACIONES DE PROPIEDAD O TENENCIA DEL FONDO DE DESARROLLO LOCAL DE ENGATIVA A MONTO AGOTABLE, CON PRECIOS UNITARIOS FIJOS SIN FORMULA DE REAJUST</t>
  </si>
  <si>
    <t>ADICION Y PRORROGA N¬∞ 2 AL CONTRATO 2 DE 2019, CUYO OBJETO ES :" LA PRESTACI√ìN DE SERVICIOS PROFESIONAL ESPECIALIZADO DE APOYO AL DESPACHO DEL ALCALDE LOCAL EN LA REVISI√ìN, GESTI√ìN EJECUCI√ìN Y SEGUIMIENTO DE LA EJECUCI√ìN PRESUPUESTAL, PROCESOS ADMINISTRATIVOS, CONTRACTUALES Y ORGANIZACIONALES DEL √ÅREA DE GESTI√ìN POLICIVA JUR√çDICA Y EL √ÅREA DE GESTI√ìN DE DESARROLLO LOCAL QUE LE SEAN REQUERIDOS, DE CONFORMIDAD CON LOS ESTUDIOS PREVIOS", SE EXPIDE CERTIFICADO DE DISPONIBILIDAD CON CONCEPTO DE SECRETARIA DE GOBIERNO RADICADO 20192100636223 DE FECHA 16 DE DICIEMBRE DE 2019, MEMORANDO CON SOLICITUD 20206020001183 RECIBIDO PARA TRAMITE DE FECHA 27 DE ENERO DE 2020. SE EXPIDE CRP SEG√öN SOLICITUD RAD: 20206020002953 ENE 29/20.</t>
  </si>
  <si>
    <t>ADICI√ìN Y PRORROGA  N¬∞ 03 AL CONTRATO N¬∞ 003 DE 2019, CUYO OBJETO ES: "LA PRESTACI√ìN DE SERVICIOS PROFESIONALES, AL √ÅREA DE GSTI√ìN DE DESARROLLO LOCAL, EN EL APOYO A LA SUPERVISI√ìN DE LOS CONTRATOS Y/O COVENIOS QUE LE SEAN DESIGNADOS A Y DEMAS ACTIVIDADES QUE SE REQUIERAN, DE CONFORMIDAD CON LOS ESTUDIOS PREVIOS". SEGUN  MEMORANDO DE LA SDG N¬∞ 20202100033553 DEL 27-01-2020 Y SOLICITUD N¬∞ 20206020002513 DE ENERO 28/20.SE EXPIDE REGISTRO PRESUPUESTAL CON SOLICITUD 20206020004813.</t>
  </si>
  <si>
    <t>ADICION Y PRORROGA N¬∞4 AL CONTRATO 003 DE 2019, CUYO OBJETO ES:" LA PRESTACION DE SERVICIOS PROFESIONALES, AL AREA DE GESTI√ìN DE DESARROLLO LOCAL, EN EL APOYO A LA SUPERVISION DE LOS CONTRATOS Y/O CONVENIOS QUE LE SEAN DESIGNADOS Y DEM√ÅS ACTIVIDADES QUE SE REQUIERAN, DE CONFORMIDAD CON LOS ESTUDIOS PREVIOS,SE EXPIDE CERTIFICADO DE DISPONIBILIDAD PRESUPUESTAL CON SOLICITUD SIPSE 44610, MEMORANDO CON SOLICITUD 20206020007243 RECIBIDO PARA TRAMITE DE FECHA 20-02-2020. SE EXPIDE REGISTRO PRESUPUESTAL UNA VEZ REVISADA LAS PLATAFORMAS SECOP,SIPSE, MEMORANDO CON SOLICITUD 20206020012213 RECIBIDO PARA TRAMITE DE FECHA MAR 24/20.</t>
  </si>
  <si>
    <t>ADICION Y PRORROGA N¬∞ 2 AL CONTRATO 7 DE 2019, CUYO OBJETO ES :" LA PRESTACI√ìN DE SERVICIOS PROFESIONAL ESPECIALIZADO DE APOYO AL DESPACHO DEL ALCALDE LOCAL EN TEMAS  JUR√çDICOS, RENDICION DE CONCEPTOS JUR√çDICOS , PROYECCI√ìN, ELABORACI√ìN Y REVISI√ìN DE ACTOS ADMINISTRATIVOS Y DOCUMENTOS RELACIONADOS CON LAS ACTUACIONES ADMINISTRATIVAS QUE SE GENERAN EN EL √ÅREA DE GESTI√ìN POLICIVA JUR√çDICA Y EN EL ARE DE GESTION DE DESARROLLO LOCAL QUE LE SEAN REQUERIDOS, DE CONFORMIDAD CON LOS ESTUDIOS PREVIOS", SE EXPIDE CERTIFICADO DE DISPONIBILIDAD CON CONCEPTO DE SECRETARIA DE GOBIERNO RADICADO 20192100636223 DE FECHA 16 DE DICIEMBRE DE 2019, MEMORANDO CON SOLICITUD 20206020001723 RECIBIDO PARA TRAMITE DE FECHA 27 DE ENERO DE 2020. SE EXPIDE CRP POR SOLICITUD RAD: 20206020003013 DE ENE.29/20.</t>
  </si>
  <si>
    <t>ADICION Y PRORROGA N¬∞ 2 AL CONTRATO 9 DE 2019, CUYO OBJETO ES :" LA PRESTACI√ìN DE SERVICIOS PROFESIONAL ESPECIALIZADOS AL DESPACHO DEL ALCALDE LOCAL EN TEMAS JUR√çDICOS , RENDICION DE CONCEPTOS JUR√çDICOS, PROYECCI√ìN, ELABORACI√ìN Y REVISI√ìN DE ACTOS ADMINISTRATIVOS Y DOCUMENTOS RELACIONADOS CON LAS ACTUACIONES ADMINISTRATIVAS QUE SE GENEREN EN EL √ÅREA DE GESTI√ìN POLICIVA JUR√çDICA Y EL √ÅREA DE GESTI√ìN DE DESARROLLO LOCAL QUE LE SEAN REQUERIDOS, DE CONFORMIDAD CON LOS ESTUDIOS PREVIOS", SE EXPIDE CERTIFICADO DE DISPONIBILIDAD CON CONCEPTO DE SECRETARIA DE GOBIERNO RADICADO 20192100636223 DE FECHA 16 DE DICIEMBRE DE 2019, MEMORANDO CON SOLICITUD 20206020001733 RECIBIDO PARA TRAMITE DE FECHA 27 DE ENERO DE 2020. SE EXPIDE CRP SEG√öN SOLICITUD RAD:20206020003023. ENE.29/20.</t>
  </si>
  <si>
    <t>ADICION Y PRORROGA N¬∞2 AL CONTRATO 10 DE 2019, CUYO OBJETO ES:"LA PRESTACI√ìN DE SERVICIOS PROFESIONALES ESPECIALIZADOS AL DESPACHO DE EN LAS ACTIVIDADES DE PROMOCI√ìN, ACOMPA√ëAMIENTO, COORDINACI√ìN Y ATENCI√ìN EN RELACI√ìN A LAS POL√çTICAS P√öBLICAS Y LAS INSTANCIAS DE COORDINACI√ìN INTERINSTITUCIONALES Y LAS INSTANCIAS DE PARTICIPACI√ìN LOCALES, IMPLEMENTACI√ìN DE LA POL√çTICA P√öBLICA DE MUJERES Y EQUIDAD DE G√âNERO AS√ç COMO LOS PROCESOS COMUNITARIOS EN LA LOCALIDAD DE ENGATIV√Å, DE CONFORMIDAD CON LOS ESTUDIOS PREVIOS" SE EXPIDE CERTIFICADO DE DISPONIBILIDAD CON CONCEPTO DE SECRETARIA DE GOBIERNO RADICADO 20192100636223 DE FECHA 16 DE DICIEMBRE DE 2019, MEMORANDO CON SOLICITUD 20206020001213 RECIBIDO PARA TRAMITE DE FECHA 27 DE ENERO DE 2020. SE EXPIDE CRP SEGUN SOLICTUD RAD. N¬∞ 20206020002983.</t>
  </si>
  <si>
    <t>ADICION Y PRORROGA N¬∞3 AL CONTRATO 011 DE 2019 CUYO OBJETO ES: " SERVICIOS PROFESIONALES AL AREA DE GESTION DE DESARROLLO LOCAL EN LAS ACTIVIDADES DE SEGUIMIENTO A LA INVERSION, POLITICAS PUBLICAS Y DEMAS ACTIVIDADES QUE SE REQUIERAN, DE CONFORMIDAD CON LOS ESTUDIOS PREVIOS, SE EXPIDE CERTIFICADO DE DISPONIBILIDAD CON CONCEPTO DE SECRETARIA DE GOBIERNO RADICADO 20202100033553 DE FECHA 27 DE ENERO DE 2020, MEMORANDO CON SOLICITUD 20206020002743 RECIBIDO PARA TRAMITE DE FECHA 27 ENERO DE 2020. SE EXPIDE CRP SEG√öN SOLICITUD CON RAD: 20206020003583 ENE.30/20.</t>
  </si>
  <si>
    <t>ADICION Y PRORROGA N¬∞2 AL CONTRATO 13 DE 2019, CUYO OBJETO ES:" LA PRESTACI√ìN DE SERVICIOS AUXILIARES AL DESPACHO DE LA ALCALDESA O ALCALDE LOCAL EN LAS ACTIVIDADES Y SOLICITUDES QUE SE REQUIERAN, DE CONFORMIDAD CON LOS ESTUDIOS PREVIOS", SE EXPIDE CERTIFICADO DE DISPONIBILIDAD CON CONCEPTO DE SEC. DE GOBIERNO RADICADO 20192100636223 DE FECHA 16-12-2019, MEMORANDO CON SOLICITID 20206020001743 RECIBIDO PARA TRAMITE DE FECHA 27-01-2020. SE EXPIDE CRP  SEGUN SOLICITUD  RAD. 20206020002883. ENE 29/20.</t>
  </si>
  <si>
    <t>ADICION Y PRORROGA N¬∞2 AL CONTRATO 14 DE 2019, CUYO OBJETO ES:" LA PRESTACI√ìN DE SERVICIOS PROFESIONALES ESPECIALIZADOS AL √ÅREA DE GESTI√ìN POLICIVA JUR√çDICA, EN TEMAS JUR√çDICOS, RENDICI√ìN DE CONCEPTOS JUR√çDICOS, PROYECCI√ìN, ELABORACI√ìN Y REVISI√ìN DE ACTOS ADMINISTRATIVOS Y DOCUMENTOS RELACIONADOS CON LAS ACTUACIONES ADMINISTRATIVAS QUE SE GENERAN, DE CONFORMIDAD CON LOS ESTUDIOS PREVIOS", SE EXPIDE CERTIFICADO DE DISPONIBILIDAD CON CONCEPTO DE SEC DE GOBIERNO RADICADO 20192100636223 DE FCHA 16-12-2019, MEMORANDO CON SOLICITUD 20206020001753 RECIBIDO PARA TRAMITE DE FECHA 22 DE ENERO DE 2020. SE EXPIDE CRP POR SOLICITUD N¬∞ 20206020001753.</t>
  </si>
  <si>
    <t>ADICION Y PRORROGA N¬∞3 AL CONTRATO 017 DE 2019, CUYO OBJETO ES:" LA PRESTACION DE SERVICIOS PROFESIONALES DE APOYO AL AREA DE GESTION DE DESARROLLO LOCAL, EN PRESUPUESTO, EN LAS ACTIVIDADES QUE ALLI SE GENEREN Y LE SEAN DESGINADAS, DE CONFORMIDAD CON LOS ESTUDIOS PREVIOS, SE EXPIDE CERTIFICADO DE DISPONIBILIDAD CON CONCEPTO DE SECRETARIA DE GOBIERNO RADICADO 20202100033553 DE FECHA 27 DE ENERO DE 2020, MEMORANDO CON SOLICITUD 20206020002523 RECIBIDO PARA TRAMITE DE FECHA 28 DE ENERO DE 2020. SE EXPIDE CRP SEGUN SOLICTUD RAD: 20206020003303</t>
  </si>
  <si>
    <t>ADICION Y PRORROGA N¬∞3 AL CONTRATO 023 DE 2019, CUYO OBJETO ES:" LA PRESTACION DE SERVICIOS AUXILIARES DE APOYO AL AREA DE GESTION DE DESARROLLO LOCAL EN EL ALMACEN, EN LAS LABORES ADMINISTRATIVAS Y OPERATIVAS QUE ALLI SE REQUIERAN, DE CONFORMIDAD CON LOS ESTUFIOS PREVIOS,SE EXPIDE CERTIFICADO DE DISPONIBILIDAD CON CONCEPTO DE SECRETARIA DE GOBIERNO RADICADO 2020210033553 DE FECHA 27 DE ENERO DE 2020 , MEMORANDO CON SOLICITUD 20206020002533 RECIBIDO PARA TRAMITE DE FECHA 28 DE ENERO DE 2020. SE EXPIDE CRP  SEG√öN SOLICITUD  RAD: 20206020003453 ENE.30/20.</t>
  </si>
  <si>
    <t>ADICION Y PRORROGA N¬∞2 AL CONTRATO 25 DE 2019, CUYO OBJETO ES:" LA PRESTACI√ìN DE SERVICIOS PROFESIONALES ESPECIALIZADOS AL DESPACHO DEL ALCADE LOCAL, EN EL √ÅREA DE GESTI√ìN DE DESARROLLO LOCAL EN LAS ACTIVIDADES CONTABLES Y FINANCIERAS Y DEM√ÅS ACTIVIDADES QUE SE REQUIERAN, DE CONFORMIDAD CON LOS ESTUDIOS PREVIOS", SE EXPIDE CERTIFICADO DE DISPONIBILIDAD CON CONCEPTO DE SEC DE GOBIERNO RADICADO 20192100636223 DE FECHA 16-12-2019, MEMORANDO CON SOLICITUD 20206020001763 RECIBIDO PARA TRAMITE DE FECHA 27 DE ENERO DE 2020. SE EXPIDE CRP SEG√öN  SOLICITUD RAD: 20206020002913 ENE 29/20.</t>
  </si>
  <si>
    <t>ADICION Y PRORROGA N¬∞2 AL CONTRATO 27 DE 2019, CUYO OBJETO ES:" APOYAR AL EQUIPO DE PRENSA Y COMUNICACIONES DE LA ALCALDIA LOCAL EN LA REALIZACI√ìN DE PRODUCTOS Y PIEZAS DIGITALES, IMPRESAS Y PUBLICITARIAS DE GRAN FORMATO Y DE ANIMACI√ìN GR√ÅFICA, AS√ç COMO APOYAR LA PRODUCCI√ìN Y MONTAJE DE ENVENTOS, DE CONFORMIDAD CON LOS ESTUDIOS PREVIOS, SE EXPIDE CERTIFICADO DE DISPONIBILIDAD CON CONCEPTO DE SECRETARIA DE GOBIERNO RADICADO 2020210099453 DE FECHA MAR 11/20, MEMORANDO CON SOLICITUD 20206020011783 RECIBIDO PARA TRAMITE DE FECHA MAR 17/20.SE EXPIDE REGISTRO PRESUPUESTAL UNA VEZ REVISADA LA PLATAFORMA SECOP II, MEMORANDO CON SOLICITUD 20206020011843 DE FECHA MAR 17/20.</t>
  </si>
  <si>
    <t>ADICION Y PRORROGA N¬∞3 AL CONTRATO 034 DE 2019, CUYO OBJETO ES: LA PRESTACION DE SERVIVIOS PRODESIONALES DE APOYO AL AREA DE GESTION DE DESARROLLO LOCAL EN PLANEACION LOCAL, EN LAS ACTIVIDADES RELACIONADAS CON LA FORMULACION, EJECUCION, SEGUIMIENTO Y EVALUACION DE LOS PROYECTOS RELACIONADOS CON  MALLA VIAL, ESPACIO PUBLICO, PARQUES, OBRAS Y/ O INFRAESTRUCTURA QUE LE SEAN ASIGNADOS, DE CONFORMIDAD CON LOS ESTUDIOS PREVIOS, SE EXPIDE CERTIFICADO DE DISPONIBILIDAD CON CONCEPTO DE SECRETARIA DE GOBIERNO RADICADO 20202100083793 DE FECHA  27 DE FEBRERO DE 2020, SOLICITUD SIPSE 44847, MEMORANDO CON SOLICITUD 20206020009113 RECIBIDO PARA TRAMITE DE FECHA 04 DE MARZO DE 2020.SE EXPIDE REGISTRO PRESUPUESTAL UNA VEZ SE VERIFICAN PLATAFORMAS SECOP, SIPSE, MEMORANDO CON SOLICITUD 20206020010663 RECIBIDO DE FECHA MAR 16/20.</t>
  </si>
  <si>
    <t>ADICION Y PRORROGA N¬∞3  AL CONTRATO 042 DE 2019, CUYO OBJETO ES:" LA PRESTACION DE SERVICIOS DE APOYO TECNICO AL AREA DE GESTION DE DESARROLLO LOCAL Y AREA DE GESTION POLICIVA JURIDICA EFECTUANDO LA ORDENACION, SELECCION NATURAL, FOLIACION, IDENTIFICACION, LEVANTAMIENTO DE INVENTARIOS, ALMACENAMIENTO Y TRASFERENCIAS DOCUMENTALES DE LA ALCALDIA LOCAL DE ENGATIVA, DE CONFORMIDAD CON LOS ESTUDIOS PREVIOS,SE EXPIDE CERTIFICADO DE DISPONIBILIDAD CON CONCEPTO DE SECRETARIA DE GOBIERNO RADICADO 20202100033553 DEL 27 DE ENERO DE 2020 , MEMORANDO CON SOLICITUD 20206020002543 RECIBIDO PARA TRAMITE DE FECHA 28-01-2020. SE EXPIDE CRP SEG√öN SOLICITUD CON RAD: 20206020003293 ENE.30/20.</t>
  </si>
  <si>
    <t>ADICI√ìN Y PRTORROGA N¬∞ 03 AL CONTRATOP 045-2019 CUYO OBJETO ES: " PRESTAR SUS SERVICIOS PROFESIONALES PARA LA IMPLEMENTACI√ìN DE LAS ACCIONES Y LINEAMIENTOS T√âCNICOS SURTIDOS DEL PROGRAMA DE GSTI√ìN DOCUMENTAL Y DFEMAS INSTRUMENTOS T√âCNICOS ACHIVISTICOS. SEGUN  MEMORANDO DE LA SDG N¬∞ 20202100033553 27-01-2020 Y SOLICITUD N¬∞ 20206020002553 DE ENE.28/20.SE EXPIDE REGISTRO PRESUPUESTAL UNA VEZ REVISADA PLATAFORMA SECOP II, MEMORANDO CON SOLICITUD 20206020003723.</t>
  </si>
  <si>
    <t>ADICION Y PRORROGA N¬∞3 AL CONTRATO 048 DE 2019, CUYO OBJETO ES:" LA PRESTACION DE SERVICIOS DE APOYO TECNICO AL AREA DE GESTION DE DESARROLLO LOCAL EN PLANEACION EN LAS ACTIVIDADES QUE SE REQUIERAN, DE CONFORMIDAD CON LOS ESTUDIOS PREVIOS, SE EXPIDE CERTIFICADO DE DISPONIBILIDAD CON CONCEPTO TECNICO DE SECRETARIA DE GOBIERNO CON RADICADO 20202100033553 DE FECHA 27 DE ENERO DE 2020 , MEMORANDO CON LA SOLICITUD 20206020002563 RECIBIDO PARA TRAMITE DE FECHA 18-01-2020. SE EXPIDE CRP SEG√öN SOLICITUD CON RAD:20206020003473 ENE.30/20.</t>
  </si>
  <si>
    <t>ADICION  Y PRORROGA N¬∞3 AL CONTRATO 050 DE 2019, CUYO OBJETO ES:" LA PRESTACION DE SERVICIOS PROFESIONALES DE APOYO AL AREA DE G√âSTION DE DESARROLLO LOCAL EN LA PLANIFICACI√ìN DE LOS PROCESOS CULTURALES Y EN ACOMPA√ëAMIENTO DE LAS ESTRATEGIAS Y ACTIVIDADES QUE DE ALL√ç SE DERIVEN, DE CONFORMIDAD CON LOS ESTUDIOS PREVIOS,SE EXPIDE CERTIFICADO DE DISPONIBILIDAD CON CONCEPTO TECNICO DE SECRETARIA DE GOBIERNO CON RADICADO 20202100076253  DE FECHA 21 DE FEBRERO DE 2020, SOLICITUD SIPSE 44681, MEMORANDO CON LA SOLICITUD 20206020007553 RECIBIDO PARA TRAMITE DE FECHA 25 DE FEBRERO DE 2020. SE EXPIDE CRP SEG√öN SOLICITUD CON RADICADO N¬∞ 20206020010213 DE MARZO 09.2020.</t>
  </si>
  <si>
    <t>ADICION Y PRORROGA N¬∞3 AL CONTRATO 055 DE 2019, CUYO OBJETO ES :" LA PRESTACION DE SERVICIOS DE APOYO PROFESIONAL AL √ÅREA DE GESTION DE DESARROLLO LOCAL, EN EL ALMAC√âN, EN LAS LABORES RELACIONADAS CON EL SEGUIMIENTO Y CONTROL DEL PARQUE AUTOMOTOR PESADO Y LIVIANO DE CONFORMIDAD CON LOS ESTUDIOS PREVIOS, SE EXPIDE CERTIFICADO DE DISPONIBILIDAD CON CONCEPTO TECNICO DE SECRETARIA DE GOBIERNO CON RADICADO 20202100033553 DE FECHA 27 DE ENERO DE 2020 , MEMORANDO CON LA SOLICITUD 20206020002573 RECIBIDO PARA TRAMITE DE FECHA 28-01-2020. SE EXPIDE CRP SEG√öN SOLICITUD CON RAD: 20206020003463 ENE.30/20.</t>
  </si>
  <si>
    <t>ADICION Y PRORROGA N¬∞3 AL CONTRATO 056 DE 2019, CUYO OBJETO ES:" LA PRESTACION DE SERVICIOS DE APOYO AL DESPACHO, √ÅREA DE GESTI√ìN POLICIVA JUR√çDICA Y AL √ÅREA DE GESTI√ìN DE DESARROLLO LOCAL EN LA CONDUCCI√ìN DE LOS VEH√çCULOS DE PROPIEDAD Y/O TENENCIA DEL FONDO DE DESARROLLO LOCAL DE ENGATIV√Å, DE CONFORMIDAD CON LOS ESTUDIOS PREVIOS" SE EXPIDE CERTIFICADO DE DISPONIBILIDAD CON CONCEPTO TECNICO DE SECRETARIA DE GOBIERNO CON RADICADO 20192100638363 DE FECHA 17 DE DICIEMBRE DE 2019, MEMORANDO CON LA SOLICITUD 20206020001283 RECIBIDO PARA TRAMITE DE FECHA 27 DE ENERO DE 2020.SE EXPIDE CRP POR SOLICITUD RAD: 20206020003033, ENE.29/20. REEMPLAZA CRP 660 POR ERROR EN EL REGISTRO DEL NUMERO DEL CONTRATO.</t>
  </si>
  <si>
    <t>ADICION Y PRORROGA N¬∞4 AL CONTRATO 056 DE 2019, CUYO OBJETO ES:" LA PRESTACION DE SERVICIOS DE APOYO AL DESPACHO, √ÅREA DE GESTI√ìN POLICIVA JUR√çDICA Y AL √ÅREA DE GESTI√ìN DE DESARROLLO LOCAL EN LA CONDUCCI√ìN DE LOS VEH√çCULOS DE PROPIEDAD Y/O TENENCIA DEL FONDO DE DESARROLLO LOCAL DE ENGATIV√Å, DE CONFORMIDAD CON LOS ESTUDIOS PREVIOS" SE EXPIDE CERTIFICADO DE DISPONIBILIDAD CON CONCEPTO TECNICO DE SECRETARIA DE GOBIERNO CON RADICADO 20202100076253 DE FECHA 21 DE FEBRERO DE 2020, SOLICITUD SIPSE 44682, MEMORANDO CON LA SOLICITUD 20206020007543 RECIBIDO PARA TRAMITE DE FECHA 20 DE FEBRERO DE 2020. SE EXPIDE CRP PARA ADICI√ìN Y PRORROGA N¬∞ 04 SEGUN SOLICITUD CON RADICADO N¬∞ 20206020008553 DE FEBRERO 27 DE 2020.</t>
  </si>
  <si>
    <t>ADICION Y PRORROGA N¬∞3 AL CONTRATO 057 DE 2019, CUYO OBJETO ES:" LA PRESTACION DE SERVICIOS DE APOYO AL DESPACHO, √ÅREA DE GESTI√ìN POLICIVA JUR√çDICA Y AL √ÅREA DE GESTI√ìN DE DESARROLLO LOCAL EN LA CONDUCCI√ìN DE LOS VEH√çCULOS DE PROPIEDAD Y/O TENENCIA DEL FONDO DE DESARROLLO LOCAL DE ENGATIV√Å, DE CONFORMIDAD CON LOS ESTUDIOS PREVIOS" SE EXPIDE CERTIFICADO DE DISPONIBILIDAD CON CONCEPTO TECNICO DE SECRETARIA DE GOBIERNO CON RADICADO 20202100033553 DE FECHA 27 DE ENERO DE 2020, MEMORANDO CON LA SOLICITUD 20206020002593VRECIBIDO PARA TRAMITE DE FECHA 28-01-2020.SE EXPIDE CRP SEG√öN SOLICITUD CON RAD:20206020003283 ENE.30/20.</t>
  </si>
  <si>
    <t>ADICION Y PRORROGA N¬∞3  AL CONTRATO 061 DE 2019, CUYO OBJETO ES:" LA PRESTACI√ìN DE SERVICIOS PROFESIONALES DE APOYO AL √ÅREA DE GESTI√ìN DE DESARROLLO LOCAL EN PLANEACI√ìN LOCAL, EN LAS ACTIVIDADES RELACIONADAS CON LA FORMULACI√ìN, EJECUCI√ìN, SEGUIMIENTO Y EVALUACI√ìN DE LOS PROYECTOS RELACIONADOS CON MALLA VIAL, ESPACIO P√öBLICO, PARQUES, OBRAS Y/O INFRAESTRUCTURA QUE LE SEAN ASIGNADOS, DE CONFORMIDAD CON LOS ESTUDIOS PREVIOS.", SE EXPIDE CERTIFICADO DE DISPONIBILIDAD CON CONCEPTO DE SECRETARIA DE GOBIERNO RADICADO 20192100619423 DE FECHA 03 DE DICIEMBRE DE 2019, MEMORANDO CON SOLICITUD 20206020001703 RECIBIDO PARA TRAMITE DE FECHA 27 DE ENERO DE 2020. SE EXPIDE CRP SEG√öN SOLICITUD RAD: 20206020002893 ENE 29/20.</t>
  </si>
  <si>
    <t>ADICION Y PRORROGA N¬∞4  AL CONTRATO 061 DE 2019, CUYO OBJETO ES:" LA PRESTACI√ìN DE SERVICIOS PROFESIONALES DE APOYO AL √ÅREA DE GESTI√ìN DE DESARROLLO LOCAL EN PLANEACI√ìN LOCAL, EN LAS ACTIVIDADES RELACIONADAS CON LA FORMULACI√ìN, EJECUCI√ìN, SEGUIMIENTO Y EVALUACI√ìN DE LOS PROYECTOS RELACIONADOS CON MALLA VIAL, ESPACIO P√öBLICO, PARQUES, OBRAS Y/O INFRAESTRUCTURA QUE LE SEAN ASIGNADOS, DE CONFORMIDAD CON LOS ESTUDIOS PREVIOS.", SE EXPIDE CERTIFICADO DE DISPONIBILIDAD CON CONCEPTO DE SECRETARIA DE GOBIERNO RADICADO 20202100076253 DE FECHA 21 DE FEBRERO DE 2020, SOLICITUD SIPSE 44684,MEMORANDO CON SOLICITUD 20206020007533 RECIBIDO PARA TRAMITE DE FECHA 25 DE FEBRERO DE 2020. SE EXPIDE CRP PARA LA ADICICI√ìN Y PRORROGA  N¬∞ 04 SEG√öN SOLICITUD CON RADICADO 20206020008603 DE FEBRERO 27 DE 2020.</t>
  </si>
  <si>
    <t>ADICION Y PRORROGA N¬∞3 AL CONTRATO 062 DE 2019, CUYO OBJETO ES:" LA PRESTACI√ìN DE SERVICIOS PROFESIONALES DE APOYO AL √ÅREA DE GESTI√ìN DE DESARROLLO LOCAL EN PLANEACI√ìN LOCAL, EN LAS ACTIVIDADES RELACIONADAS CON LA FORMULACI√ìN, EJECUCI√ìN, SEGUIMIENTO Y EVALUACI√ìN DE LOS PROYECTOS RELACIONADOS CON MALLA VIAL, ESPACIO P√öBLICO, PARQUES, OBRAS Y/O INFRAESTRUCTURA QUE LE SEAN ASIGNADOS, DE CONFORMIDAD CON LOS ESTUDIOS PREVIOS.", SE EXPIDE CERTIFICADO DE DISPONIBILIDAD CON CONCEPTO DE SECRETAIRA DE GOBIERNO RADICADO 20202100072663 DE FECHA 19 DE FEBRERO DE 2020, SOLICITUD SIPSE 44685, MEMORANDO CON SOLICITUD 20206020007503 RECIBIDO PARA TRAMITE DE FECHA 21 DE FEBRERO DE 2020.SE EXPIDE REGISTRO PRESUPUESTAL CON MEMORANDO 20206020010033 RECIBIDO PARA TRAMITE MAR 10/20.</t>
  </si>
  <si>
    <t>ADICION Y PRORROGA N¬∞3 AL CONTRATO 63 DE 2019, CUYO OBJETO ES:" LA PRESTACION DE SERVICIOS PROFESIONALES DE APOYO AL AREA DE GESTION DE DESARROLLO LOCAL, EN  CONTABILIDAD, EN LAS ACTIVIDADES QUE ALLI SE GENEREN Y LE SEAN DESIGNADAS, DE CONFORMIDAD CON LOS ESTUDIOS PREVIOS, SE EXPIDE CERTIFICADO DE DISPONIBILIDAD CON CONCEPTO TECNICO DE SECRETARIA DE GOBIERNO CON RADICADO 20202100033553 DE FECHA 27 DE ENERO DE 2020 , MEMORANDO CON LA SOLICITUD 20206020002603 RECIBIDO PARA TRAMITE DE FECHA 28-01-2020. SE EXPIDE CRP SEG√öN RAD:20206020003323.</t>
  </si>
  <si>
    <t>ADICION Y PRORROGA N¬∞3  064 DE 2019, CUYO OBJETO ES :" LA PRESTACION DE SERVICIOS PROFESIONALES ESPECIALIZADOS EN EL APOYO AL AREA DE GESTION DE DESARROLLO LOCAL, EN PRESUPUESTO, EN LAS ACTIVIDADES QUE ALLI SE GENEREN Y LE SEAN DESIGNADAS". SE EXPIDE CERTIFICADO DE DISPONIBILIDAD CON CONCEPTO TECNICO DE SECRETARIA DE GOBIERNO CON RADICADO 20202100033553 DE FECHA 27 DE ENERO DE 2020, MEMORANDO CON LA SOLICITUD 2020602002613 RECIBIDO PARA TRAMITE DE FECHA 29-01-2020.SE EXPIDE REGISTRO PRESUPUESTAL UNA VEZ SE VERIFICO PLATAFORMA SECOP, MEMORANDO 20206020003733.</t>
  </si>
  <si>
    <t>ADICION Y PRORROGA N¬∞4 AL CONTRATO  064 DE 2019, CUYO OBJETO ES :" LA PRESTACION DE SERVICIOS PROFESIONALES ESPECIALIZADOS EN EL APOYO AL AREA DE GESTION DE DESARROLLO LOCAL, EN PRESUPUESTO, EN LAS ACTIVIDADES QUE ALLI SE GENEREN Y LE SEAN DESIGNADAS". SE EXPIDE CERTIFICADO DE DISPONIBILIDAD CON CONCEPTO TECNICO DE SECRETARIA DE GOBIERNO CON RADICADO 20202100077433 DE FECHA 24 DE FEBRERO DE 2020,SOLICITUD SIPSE 44741, MEMORANDO CON LA SOLICITUD 20206020008173 RECIBIDO PARA TRAMITE DE FECHA 25-02-2020. SE EXPIDE CRP SEG√öN SOLICITUD CON RADICADO N¬∞ 20206020008823 DE FEBRERO 28 2020.</t>
  </si>
  <si>
    <t>ADICION Y PRORROGA N¬∞ 3 AL CONTRATO 066 DE 2019, CUYO OBJETO ES:" LA PRESTACION DE SERVICIOS TECNICOS AL √ÅREA DE GESTI√ìN DE DESARROLLO LOCAL COMO OPERADOR DEL CONMUTADOR EN LA GESTI√ìN DE LAS LABORES DE ATENCI√ìN INTEGRAL , FILTRO Y DIRECCIONAMIENTO DE LAS SOLICITUDES DE LA CIUDADANIA QUE ACUDE DE MANERA PERSONAL Y TELEFONOCAMENTE A LAS INSTALACIONES DE LA ALCALDIA LOCAL DE ENGATIV√Å, DE CONFORMIDAD CON LOS ESTUDIOS PREVIOS. Se expide certificado de disponibilidad con concepto tecnico de Secretaria de Gobierno con radicado 20202100033553 de fecha 29 de enero de 2020 , memorando con la solicitud 20206020002623 recibido para tramite de fecha 29 de enero de 2020.</t>
  </si>
  <si>
    <t>ADICION Y PRORROGA N¬∞3  AL CONTRATO 077 DE 2019, CUYO OBJETO ES: "LA PRESTACCION DE SERVICIOS DE APOYO TECNICO AL AREA DE GESTION DE DESARROLLO LOCAL Y AREA DE GESTION POLICIVA JURIDICA EFECTUANDO LA IMPLEMENTACION DE LOS PROCESOS DE CLASIFICACION, ORDENACION, SELECCION NATURAL , FOLIACION, IDENTIFICACION, LEVANTAMIENTO DE INVENTARIOS, ALMACENAMIENTO Y APLICACION DE PROTOCOLOS DE ELIMINACION Y TRASFERENCIAS DOCUMENTALES DE LA ALCALDIA LOCAL DE ENGATIVA DE CONFORMIDAD CON LOS ESTUDIOS PREVIOS." SE EXPIDE CERTIFICADO DE DISPONIBILIDAD CON CONCEPTO DE SECRETARIA DE GOBIERNO RADICADO 20202100033553 DE FECHA 27 DE ENERO DE 2020 , MEMORANNDO CON SOLICITUD 20206020002633 RECIBIDO PARA TRAMITE DE FECHA 29-01-2020.SE EXPIDE REGISTRO PRESUPUESTAL UNA VEZ SE VERIFICO PLATAFORMA SECOP II, MEMORANDO 20206020003743.</t>
  </si>
  <si>
    <t>ADCION Y PRORROGA N¬∞3  AL CONTRATO 085 DE 2019, CUYO OBJETO ES:" LA PRESTACION DE SERVICIOS DE APOYO TECNICO AL AREA DE GESTION DE DESARROLLO LOCAL, EN CONTABILIDAD, EN LAS ACTIVIDADES QUE ALLI SE GENEREN Y LE SEAN DESIGNADAS DE CONFORMIDAD CON LOS ESTUDIOS PREVIOS," SE EXPIDE CERTIFICADO DE DISPONIBILIDAD CON CONCEPTO DE SECRETARIA DE GOBIERNO RADICADO 20202100033553 DE FECHA 27 DE ENERO DE 2020 , MEMORANDO CON SOLICITUD 20206020002643 RECIBIDO PARA TRAMITE DE FECHA 29-01-2020. SE EXPIDE CRP  SEG√öN SOLICITUD CON RAD: 20206020003623 ENE.30/20.</t>
  </si>
  <si>
    <t>ADICION Y PRORROGA N¬∞ 3 AL CONTRATO 086 DE 2019, CUYO OBJETO ES: " LA PRESTACION DE SERVICIOS AUXILIARES DE APOYO EN ACTIVIDADES RELACIONADAS CON LA GESTION Y MITIGACION DE RIESGOS EN LA LOCALIDAD DE ENGATIVA, DE CONFORMIDAD CON LOS ESTUDIOS PREVIOS," SE EXPIDE CERTIFICADO DE DISPONIBILIDAD CON CONCEPTO DE SECRETARIA DE GOBIERNO RADICADO 2019210053163 DE FECHA 04 DE FEBRERO DE 2020, MEMORANDO CON SOLICITUD 20196020005073 RECIBIDO PARA TRAMITE DE FECHA 06-02-2020. SE EXPIDE CRP SEGUN SOLICITUD CON RADICADO N¬∞ 20206020005483. SE REVIS√ì  SECOP.</t>
  </si>
  <si>
    <t>ADICION Y PRORROGA N¬∞3  AL CONTRATO 088 DE 2019, CUYO OBJETO ES:" LA PRESTACION DE APOYO TECNICO AL  AREA DE GESTION  DE DESARROLLO LOCAL, EN EL ALMACEN EN LAS LABORES ADMINISTRATIVAS U OPERATIVAS QUE ALLI SE REQUIERAN, DE CONFORMIDAD CON LOS ESTUDIOS PREVIOS," SE EXPIDE CERTIFICADO DE DISPONIBILIDAD CON CONCEPTO DE SECRETARIA DE GOBIERNO RADICADO 20202100033553 DE FECHA 27 DE ENERO DE 2020 , MEMORANDO CON SOLICITUD 20206020002653 RECIBIDO PARA TRAMITE DE FECHA 29-01-2020. SE EXPIDE CRP  SEG√öN SOLICITUD CON RAD: 20206020003683 ENE.30/20.</t>
  </si>
  <si>
    <t>ADICION Y PRORROGA N¬∞3 AL CONTRATO 089 DE 2019, CUYO OBJETO ES:" LA PRESTACION DE SERVICIOS DE APOYO TECNICO AL ATEA DE GESTION DE DESARROLLO LOCAL, EN EL ALMACEN, EN LAS LABORES ADMINISTRATIVAS U OPERATIVAS QUE ALLI SE REQUIERAN, DE CONFORMIDAD CON LOS ESTUDIOS PREVIOS. SE EXPIDE CERTIFICADO DE DISPONIBILIDAD CON CONCEPTO DE SECRETARIA DE GOBIERNO RADICADO 20202100033553  DE FECHA 27 DE ENERO DE 2020, MEMORANDO CON SOLICITUD 20206020002663 RECIBIDO PARA TRAMITE DE FECHA 29-01-2020. SE EXPIDE CRP SEG√öN SOLICITUD CON RAD:20206020003673 ENE.30/20.</t>
  </si>
  <si>
    <t>ADICION Y PRORROGA N¬∞3 AL CONTRATO 112 DE 2019, CUYO OBJETO ES:" LA PRESTACI√ìN DE SERVICIOS DE APOYO  PROFESIONAL AL √ÅREA DE GESTION  DE DESARROLLO LOCAL, EN EL ALMAC√âN , EN LAS LABORES QUE ALL√ç SE REQUIERAN DE CONFORMIDAD CON LOS ESTUDIOS PREVIOS, SE EXPIDE CERTIFICADO DE DISPONIBILIDAD CON CONCEPTO DE SECRETARIA DE GOBIERNO RADICADO 20202100033553  DE FECHA 27 DE ENERO 2020, MEMORANDO CON SOLICITUD 20206020002673 RECIBIDO PARA TRAMITE DE FECHA 29-01-2020. SE EXPIDE CRP SEG√öN SOLICITUD CON RAD: 20206020003593 ENE.30/20</t>
  </si>
  <si>
    <t>ADICION Y PRORROGA N¬∞ 4  AL CONTRATO 114 DE 2019, CUYO OBJETO ES: " APOYAR AL EQUIPO DE PRENSA Y COMUNICACIONES DE LA ALCALDIA LOCAL EN RELACION Y PUBLICACION DE CONTENIDOS DE REDES SOCIALES Y CANALES DE DICULGACION DIGITAL ( SISTIO WEB) DE LA ALCALDIA LOCAL, DE CONFORMIDAD CON LOS ESTUDIOS PREVIOS, SE EXPIDE CERTIFICADO DE DISPONIBILIDAD CON MEMORANDO CON SOLICTUD 20206020010803 RECIBIDO PARA TRAMITE DE FECHA MAR 13/20. SE EXPIDE CRP SEGUN SOLICITUD  CON RADICADO N¬∞20206020011933 DE MARZO 17 DE 2020.</t>
  </si>
  <si>
    <t>FDLE-CD-129-2019</t>
  </si>
  <si>
    <t>ADICION Y PRORROGA N¬∞3 AL CONTRATO 129 DE 2019, CUYO OBJETO ES:" LA PRESTACION DE SERVICIOS PROFESIONALES DE APOYO AL √ÅREA DE GESTION DE DESARROLLO LOCAL EN LA PLANIFICACI√ìN DE LOS PROCESOS CULTURALES Y EN EL ACOMPA√ëAMIENTO DE LAS ESTRATEGIAS Y ACTIVIDADES QUE DE ALL√ç SE DERIVEN, DE CONFORMIDAD CON LOS ESTUDIOS PREVIOS,SE EXPIDE CERTIFICADO DE DISPONIBILIDAD CON SOLICITUD SIPSE 44686, MEMORANDO CON SOLICITUD 2020602007493 RECIBIDO PARA TRAMITE DE FECHA 21-02-2020.SE EXPIDE REGISTRO PRESUPUESTAL UNA VEZ SE VERIFICAN LAS PLATAFORMAS SECOP, SIPSE Y MEMORANDO CON SOLICITUD 20206020012223, RECIBIDO PARA TRAMITE DE FECHA MAR24/20-</t>
  </si>
  <si>
    <t>ADICION Y PRORROGA N¬∞3  AL CONTRATO 131 DE 2019, CUYO OBJETO ES:" LA PRESTACION DE SERVICIOS PROFESIONALES AL AREA DE GESTION DE DESARROLLO LOCAL, EN PLANEACION EN EL APOYO A LA SUPERVISION DE LOS CONTRATOS Y/O CONVENIOS QUE LE SEAN DESIGNADOS Y DEMAS ACTIVIDADES QUE SE REQUIERAN,  DE CONFORMIDAD CON LOS ESTUDIOS PREVIOS, SE EXPIDE CERTIFICADO DE DISPONIBILIDAD CON CONCEPTO DE SECRETARIA DE GOBIERNO, RADICADO 20202100033553 DEL 27 DE ENERO DE 2020 , MEMORANDO CON SOLICITUD 20206020002693 RECIBIDO PARA TRAMITE DE FECHA 29-01-2020. SE EXPIDE CRP  SEG√öN SOLICITUD CON RAD: 20206020003663 ENE.30/20</t>
  </si>
  <si>
    <t>ADICION Y PRORROGA N¬∞ 3 AL CONTRATO 137 DE 2019, CUYO OBJETO ES :" LA PRESTACION DE SERVICIOS DE APOYO TECNICO AL AREA DE GESTION DE DESARROLLO LOCAL, EN PRESUPUESTO, EN LAS ACTIVIDADES QUE ALLI SE GENEREN Y LE SEAN DESIGNADAS, DE CONFORMIDAD CON LOS ESTUDIOS PREVIOS", SE EXPIDE CERTIFICADO DE DISPONIBILIDAD CON CONCEPTO DE SECRETARIA DE GOBIERNO, RADICADO 20202100033553 DEL 27-01-2020, MEMORANDO CON SOLICITUD 20206020002703 RECIBIDO PARA TRAMITE DE FECHA 29-01-2020.SE EXPIDE REGISTRO PRESUPUESTAL UNA VEZ SE VERIFICO PLATAFORMA SECOP II, MEMORANDO 20206020003753.</t>
  </si>
  <si>
    <t>ADICION Y PRORROGA N¬∞ 2  AL CONTRATO 141 DE 2019, CUYO OBJETO ES:" APOYAR AL EQUIPO DE PRENSA Y COMUNICACIONES DE LA ALCALD√çA LOCAL MEDIANTE EL REGISTRO, LA EDICI√ìN Y LA PRESENTACI√ìN DE FOTOGRAF√çAS DE LOS ACONTECIMIENTOS, HECHOS Y EVENTOS DE LA ALCALD√çA LOCAL EN LOS MEDIOS DE COMUNICACI√ìN, ESPECIALMENTE ESCRITOS, DIGITALES Y AUDIOVISUALES. DE CONFORMIDAD CON LOS ESTUDIOS PREVIOS". SE EXPIDE CERTIFICADO DE DISPONIBILIDAD CON CONCEPTO DE SEC DE GOBIERNO RADICADO 20202100033553 DE FECHA 27-01-2020, MEMORANDO CON SOLICITUD 20206020002713 RECIBIDO PARA TRAMITE DE FECHA 29-01-2020. SE EXPIDE CRP  SEG√öN SOLICTUD CON RAD: 20206020003413 ENE.30/20.</t>
  </si>
  <si>
    <t>ADICION Y PRORROGA N¬∞3  AL CONTRATO 162 DE 2019, CUYO OBJETO ES ;" LA PRESTACION DE SERVICIOS PRFESIONALES EN LA APLICACION DE LAS NIIF EN EL APOYO AL AREA DE GESTION DE DESARROLLO LOCAL , EN CONTABILIDAD, EN LAS ACTIVIDADES QUE ALLI SE GENEREN Y LE SEAN DESIGNDAS, DE CONFORMIDAD CON LOS ESTUDIOS PREVIOS, SE EXPIDE CERTIFICADO DE DISPONIBILIDAD CON CONCEPTO DE SECRETARIA DE GOBIERNO, RADICADO 20202100033553 DEL 27-01-2020, MEMORANDO CON SOLICITUD 20206020002723 RECIBIDO PARA TRAMITE DE FECHA 29-01-2020.SE EXPIDE REGISTRO PRESUPUESTAL UNA VEZ SE VERIFICO PLATAFORMA SECOP II, MEMORANDO 20206020003713.</t>
  </si>
  <si>
    <t>ADICION Y PRORROGA N¬∞2 AL CONTRATO 163 DE 2019, CUYO OBJETO ES:" LA PRESTACI√ìN DE SERVICIOS PROFESIONALES ESPECIALIZADOS AL DESPACHO DEL ALCALDE LOCAL EN TEMAS JURIDICOS, RENDICION DE CONCEPTOS JURIDICOS, PROYECCI√ìN, ELABORACI√ìN Y REVISI√ìN DE ACTOS ADMINISTRATIVOS Y DOCUMENTOS RELACIONADOS CON LAS ACTUACIONES ADMINISTRATIVAS QUE SE GENERAN EN EL √ÅREA DE GESTI√ìN POLICIVA JUR√çDICA Y EL √ÅREA DE GESTI√ìN DE DESARROLLO LOCAL QUE LE SEAN REQUERIDOS, DE CONFORMIDAD CON LOS ESTUDIOS PREVIOS" SE EXPIDE CERTIFICADO DE DISPONIBILIDAD CON CONCEPTO DE SEC DE GOBIERNO RADICADO 20192100636223 DE FECHA 16-12-2019, MEMORANDO CON SOLICITUD  20206020001713 RECIBIDO PARA TRAMITE DE FECHA 27 DE ENERO DE 2020. SE EXPIDE CRP SEG√öN SOLICITUD  RAD: 20206020002903 ENE.29/20.</t>
  </si>
  <si>
    <t>ADICION N 3 AL CONTRATO 230 DE 2018 CUYO OBJETO ES: CONTRATAR BAJO LA MODALIDAD DE PRECIOS UNITARIOS FIJOS Y A MONTO AGOTABLE, LAS OBRAS Y ACTIVIDADES PARA LA CONSERVACION DE LA MALLA VIAL DE LA LOCALIDAD DE ENGATIV√Å Y SU ESPACIO PUBLICO ASOCIADO , SE EXPIDE MEDIANTE MEMORANDO CON SOLICITUD 20206020024343 RECIBIDO PARA TRAMITE DE FECHA JUN 24 /2020.SE EXPIDE REGISTRO PRESUPUESTAL CON MINUTA FIRMADA POR LAS PARTES, MEMORANDO CON SOLICITUD 20206020032853 DE FECHA AGOSTO 24 DE 2020.</t>
  </si>
  <si>
    <t>ADICION Y PRORROGA N¬∞1 AL CONTRATO 296 DE 2018, CUYO OBJETO ES:REALIZAR LA INTERVENTOR√çA T√âCNICA, ADMINISTRATIVA, LEGAL, FINANCIERA, SOCIAL, AMBIENTAL Y DE SEGURIDAD Y SALUD EN EL TRABAJO AL CONTRATO CUYO OBJETO ES:  CONTRATAR BAJO LA MODALIDAD DE PRECIOS UNITARIOS FIJOS Y A MONTO AGOTABLE, LAS OBRAS Y ACTIVIDADES PARA LA CONSERVACI√ìN DE LA MALLA VIAL DE LA LOCALIDAD DE ENGATIV√Å Y SU ESPACIO P√öBLICO ASOCIADO, RADICADO SECRETARIA DE GOBIERNO 20192100638413 DEL 17-12-2019, MEMORANDO CON SOLICITUD 20206020008653 RECIBIDO PARA TRAMITE DE FECHA  FEB 27/20.SE EXPIDE REGISTRO PRESUPUESTAL UNA VEZ SE VERIFICA PLATAFORMA SECOP, MEMORANDO CON SOLICITUD 20206020012203 RECIBIDO PARA TRAMITE DE FECHA MAR 24/20.</t>
  </si>
  <si>
    <t>Adición N°2 al contrato 296 de 2018 cuyo objeto es : Realizar lainterventoría técnica, administrativa, legal, financiera, social,ambiental y de seguridad y salud en el trabajo al contrato cuyo objetoes: Contratar bajo la modalidad de precios unitarios fijos y a montoagotable, las obras y actividades de la conservación de la malla vial dela localidad de Engativá y su espacio público asociado", Se expide CDPcon memorando 20206020042603 recibido para tramite de fecha NOV 26 DE2020. Se expide CRP con solicitud 20206020043083 recibido para tramitede fecha NOV 27/2020.</t>
  </si>
  <si>
    <t>FDLE-SAMC-316-2018</t>
  </si>
  <si>
    <t>CONTRATAR LAS OBRAS DE ADECUACI√ìN DE LA INFRESTRUCTURA F√çSICA PARA EL EDIFICIO CENTRO ADMINISTRATIVO LOCAL (CALE) Y EDIFICACIONES DE PROPIEDAD O TENENCIA DEL FONDO DE DESARROLLO LOCAL DE ENGATIV√Å INCLUIDO SUMINISTRO E INSTALACI√ìN DE MOBILIARIO, EQUIPOS Y ENSERES. SE RECIBIO PARA TRAMITE EL 22 DE ENERO DE 2020 SEGUN SOLICITUD  RADICADO N¬∞ 20206020000893.SE EXPIDE REGISTRO PRESUPUESTAL ATENDIENDO ACTA DE LIQUIDACION, NUMERAL MAYORES CANTIDADES DE OBRA PG 7-8, EN EL CUAL SE RESUELVE RECONOCER AL CONTRATISTA EL VALOR DE $ 15.272.978 PARA ASEGURAR LA ESTABILIDAD DE LAS OBRAS YA INTERVENIDAS, SE RECIBE PARA TRAMITE DE PAGO DE FECHA ABR 16/20.</t>
  </si>
  <si>
    <t>FDLE-CD-344-2019</t>
  </si>
  <si>
    <t>ADICION Y PRORROGA N¬∞3 AL CONTRATO 033 DE 2019, CUYO OBJETO ES:" LA PRESTACION DE SERVICIOS PROFESIONALES DE APOYO AL AREA DE GESTION DE DESARROLLO LOCAL EN LAS ACTIVIDADES RELACIONADAS CON LA FORMULACION DE PROYECTOS, SEGUIMIENTO Y APOYO A LA SUPERVISION DE LOS CONTRATOS QUE LE SEAN ASIGNADOS Y DEMAS ACTIVIDADES QUE SE REQUIERAN DEL PROYECTO 1488 PARQUES INCLUYENTES Y DEMOCRATICOS PARA LA PARTICIPACION CIUDADANA DE CONFORMIDAD CON LOS ESTUDIOS PREVIOS. SE EXPIDE CERTIFICADO DE DISPONIBILIDAD CON SOLICITUD SIPSE 44615, MEMORANDO CON SOLICITUD 20206020007253 RECIBIDO PARA TRAMITE DE FECHA 20-02-2020. SE EXPIDE CRP SEG√öN SOLICITUD CON RADICADO N¬∞20206020010223. DE MAR 09 DE 2020.</t>
  </si>
  <si>
    <t>FDLE-LP-266-2019</t>
  </si>
  <si>
    <t>ADICION N¬∞ 1 AL CONTRATO 353 DE 2019, CUYO OBJETO ES: "REALIZAR EL MANTENIMIENTO Y/O DOTACI√ìN DE PARQUES VECINALES Y/O VECINALES Y/O DE BOLSILLO EN LA LOCALIDAD DE ENGATIV√Å, POR EL SISTEMA DE PRECIOS UITARIOS SIN FORMULA DE REAJUSTE A MONTO AGOTABLE, SE EXPIDE CDP ATENDIENDO MEMORANDO 20206020030703 , SOLICITUD SIPSE 47559, RECIBIDO PARA TRAMITE DE FECHA AGOSTO 19 DE 2020.SE EXPIDE REGISTRO PRESUPUESTAL UNA VEZ REVISADAS LAS PLATAFORMAS SECOP, SIPSE, MEMORANDO CON SOLICITUD 20206020032883 RECIBIDO PARA TRAMITE DE FECHA 24 DE AGOSTO DE 2020.</t>
  </si>
  <si>
    <t>ADICION N¬∞2 AL CONTRATO DE OBRA 360 DE 2019, CUYO OBJETO ES: " REALIZAR LA CONSTRUCCI√ìN, EL MANTENIMIENTO Y/O REPARACIONES LOCATIVAS A MONTO AGOTABLE DE LOS SALONES COMUNALES UBICADOS EN LA LOCALIDAD DE ENGATIV√Å, BOGOTA D.C. SE EXPIDE CERTIFICADO DE DISPONIBILIDAD PRESUPUESTAL CON SOLICITUD SIPSE 49487, MEMORANDO 20206020035673 DE FECHA 23 DE SEPTIEMBRE DE 2020.SE EXPIDE REGISTRO PRESUPUESTAL UNA VEZ REVISADAS LAS PLATAFORMAS SECOP, SIPSE, MEMORANDO CON SOLICITUD 20206020035763 RECIBIDO PARA TRAMITE DE FECHA 23 DE SEPTIEMBRE DE 2020.</t>
  </si>
  <si>
    <t>Adicion N° 1 al contrato 364 de 2019, cuyo objeto es:" REALIZAR LAINTERVENTROIA TECNICA, ADMINISTRATIVA, LEGAL Y FINANCIERA AL CONTRATOCUYO OBEJTO ES:" REALIZAR EL MANTENIMIENTO Y/O DOTACIÓN DE PARQUÉSVECINALES Y/O DE BOLSILLOS EN LA LOCALIDAD DE ENGATIVÁ, POR EL SISTEMADE PRECIOS UNITARIOS SIN FORMULA DE REAJUSTE Y A MONTO AGOTABLE", Seexpide CDP con solicitud SIPSE 50299, memorando con solicitud20206020040983 recibido para tramite de fecha NOV 13 de 2020. SE EXPIDECRP POR SOLICITUD CON RADICADO N° 20206020041413 DE NOV 18 SE RECIBEPARA TRAMITE EL 19 DE NOVIEMBRE DE 2020.</t>
  </si>
  <si>
    <t>ADICION N¬∞ 1 AL CONTRATO 370 DE 2019, CUYO OBJETO ES :" CONTRATAR POR PRECIOS UNITARIOS Y A MONTO AGOTABLE, LA CONSTRUCCION DE LA INFRAESTRUCTURA VIAL URBANA DE LA LOCALIDAD DE ENGATIV√Å, INCLUYE COMPLEMENTACION Y/O AJUSTE DE LOS DISE√ëOS, EN BOGOTA D.C."SE EXPIDE CDP CON MEMORANDO DE SOLICITUD 20206020032673 RECIBIDO PARA TRAMITE DE FECHA AGOSTO 24 DE 2020. SOLICITUD SIPSE 48069.SE EXPIDE REGISTRO PRESUPUESTAL UNA VEZ REVISADAS PLATAFORMAS SECOP, SIPSE, MEMORANDO CON SOLICITUD 20206020032863 RECIBIDO PARA TRAMITE DE FECHA AGOSTO 24 DE 2020.</t>
  </si>
  <si>
    <t>Adición N° 1 al contrato 382 de 2019, cuyo objeto es:"REALIZAR LAINTERVENTORIA, TECNICA, JURIDICA, ADMINISTRATIVA, FINANCIERA Y CONTABLEAL CONTRATO INTERADMINISTRATIVO QUE SE DESPRENDE DEL PROCESO CUYO OBJETOES "BRINDAR HERRAMIENTAS QUE FAVOREZCAN LA PROYECCION PERSONAL A LASPERSONAS CON DISCAPACIDAD DE LA LOCALIDAD DE ENGATIVA A TRAVES DELOTORGAMIENTO DE DISPOSITIVOS DE ASISTENCIA PERSONAL -AYUDAS TECNICAS-,NO INCLUIDAS EN EL PLAN DE BENEFICIOS EN SALUD (PBS), DE ACUERDO CON LALINEA DE INVERSION" Se expide certificado de disponibilidad conmemorando 20206020037693 recibido para tramite de fecha OCT 15 /2020.Seexpide CRP una vez revisadas las plataformas secop II, se expide conmemorando 20206020038463 recibido para tramite de fecha OCT 21/2020.</t>
  </si>
  <si>
    <t>FDLE-SASI-225-2019</t>
  </si>
  <si>
    <t>Adicion N° 1 y Prorroga N° 2 al contrato 322 de 2019, cuyo objeto es:"EL SUMINISTRO DE MATERIALES ASFALTICOS DE BASE Y SUB- BASE GRANULAR,DISPOSICIÓN FINAL DE ESCOMBROS Y DEMÁS ELEMENTOS REQUERIDOS PARA LAREHABILITACION, MANTENIMIENTO DE LA MALLA VIAL Y ESPACIO PUBLICO DE LALOCALIDAD DE ENGATIVÁ, A MONTO AGOTABLE", Se expide CDP con solicitudSIPSE 51669, memorando con solicitud 20206020045183 recibido paratramite de fecha DIC 10 de 2020.Se expide CRP con memorando20206020045473 recibido para tramite de fecha DIC 11 de 2020.</t>
  </si>
  <si>
    <t>ADICION N¬∞1 AL CONTRATO DE OBRA 360 DE 2019 CUYO OBJETO ES;" REALIZAR LA CONTRUCI√ìN, EL MANTENIMIENTO Y/O REPARACIONES LOCATIVAS A MONTO AGOTABLE DE LOS SALONES COMUNALES UBICADOS EN LA LOCALIDAD DE ENGATIV√Å, BOGOTA D.C."SE EXPIDE CDP CON MEMORANDO 20206020032873 RECIBIDO PARA TRAMITE DE FECHA AGOSTO 24 DE 2020.SE EXPIDE REGISTRO PRESUPUESTAL UNA VEZ REVISADAS LAS PLATAFORMAS SECOP, SIPSE, MEMORANDO CON SOLICITUD 20206020033073 RECIBIDO PARA TRAMITE DE FECHA AGOSTO 24 DE 2020.</t>
  </si>
  <si>
    <t>ADICION N¬∞1 AL CONTRATO 363 DE 2019, CUYO OBJETO ES:" REALIZAR LA INTERVENTORIA T√âCNICA, ADMINISTRATIVA , LEGAL, FINANCIERA , SOCIAL , AMBIENTAL Y DE SEGURIDAD Y SALUD EN EL TRABAJO AL CONTRATO CUYO OBJETO ES REALIZAR EL MANTENIMIENTO , ADECUACIONES Y OBRAS MENORES A MONTO AGOTABLE, DE LOS JARDINES INFANTILES PARA LA ATENCION INTEGRAL DE LA PRIMERA INFANCIA EN LA LOCALIDAD DE ENGATIV√Å , SE EXPIDE CERFIFICADO DE DISPONIBILIDAD CON SOLICITUD SIPSE 47700 , MEMORANDO CON SOLICITUD 20206020026683 RECIBIDO PARA TRAMITE DE FECHA JUL 10 DE 2020.SE EXPIDE REGISTRO PRESUPUESTAL CON MEMORANDO 20206020026643 RECIBIDO PARA TRAMITE DE FECHA JUL 10 /2020</t>
  </si>
  <si>
    <t>PAGO SERVICIOS PUBLICOS ENERGIA, CASAS ADULTO MAYOR DE LOS INMUEBLES DADOS EN COMODATO AL FONDO DE DESARROLLO LOCAL DE ENGATIV√Å, UBICADOS EN LA CRA110 N¬∞ 76-18 CUENTA N 20735417 GARCES NAVAS Y CALLE 71# 81A - 56/60 CUENTA N¬∞ 2235640 LA CLARITA, PARA LA VIGENCIA 2020. PAGO SERVICIO DE ENERGIA, CEUNTA CONTRATO 20735417 PERIODO FACTURADO 03 DE DIC AL 03 DE ENERO DE 2020 POR VALOR DE $ 125.170</t>
  </si>
  <si>
    <t>PAGO DE SERVICIO DE ACUEDUCTO Y ALCANTARILLADO, CSAS ADULTO MAYOR DE LOS INMUEBLES UBICADOS EN LA CALLE 71 NRO 81A  56 LA CLARITA CUENTA NRO 10732356 Y LA CARRERA 110 # 76-18 GARCES NAVAS, PARA LA VIGENCIA 2020.SE EXPIDE CERTIFICADO DE DISPONIBILIDAD CON MEMORANDO 20206020006463 RECIBIDO PARA TRAMITE DE FECHA 13-02-2020.SE EXPIDE REGISTRO PARA PAGO SERVICIO DE ACUEDUCTO CASA GARCES NAVAS, CUENA CONTRATO 11242318, PERIODO FACTURADO 26-11-2019 AL 23-01-2020, POR VALOR DE $ 97.210.</t>
  </si>
  <si>
    <t>ENTREGA DEL APOYO ECONOMICO SUBSIDIO TIPO C DE LA LOCALIDAD DE ENGATIV√Å, CONVENIO MARCO DE ASOCIACION N¬∞ 4002 DE 2011 CON LA CAJA DE COMPENSACION FAMILIAR COMPENSAR Y SDIS, SE EXPIDE CERTIFICADO DE DISPONIBILIDAD PRESUPUESTAL CON , MODIFICACION PRORROGA N 9, DEL 12 DE JULIO DE 2019, MEMORANDO CON SOLICITUD 20196020000773 RECIBIDO PARA TRAMITE DE FECHA 15 DE ENERO DE 2020. SE ELABORA REGISTRO PRESUPUESTAL CON RESOLUCION 009 DE FECHA 15 DE ENERO DE 2020, MEMORANDO CON SOLICITUD 20196020000903 RECIBIDO PARA TRAMITE DE FECHA 17 DE ENERO DE 2020</t>
  </si>
  <si>
    <t>PAGO DE SERVICIO DE ACUEDUCTO Y ALCANTARILLADO, CASAS ADULTO MAYOR DE LOS INMUEBLES UBICADOS EN LA CALLE 71 NRO 81A  56 LA CLARITA CUENTA NRO 10732356 Y LA CARRERA 110 # 76-18 GARCES NAVAS, PARA LA VIGENCIA 2020.SE EXPIDE CERTIFICADO DE DISPONIBILIDAD CON MEMORANDO 20206020006463 RECIBIDO PARA TRAMITE DE FECHA 13-02-2020.SE EXPIDE REGISTRO PRESUPUESTAL PARA PAGO SERVICIO DE ACUEDUCTO CASA LA CLARITA POR VALOR $ 670.240</t>
  </si>
  <si>
    <t>PAGO DE SERVICIOS PUBLICOS GAS NATURAL VANTI, PARA LOS INMUEBLES UBICADOS EN LA CARRERA 110 NRO. 76 - 18  CUENTA N¬∫ 1167467 Y EN LA CALLE 71 NRO. 81 A 56 CUENTA NO 360017, PARA LA VIGENCIA 2019. SE EXPIDE A LA SOLICITUD DE LA DRA ANGELA VIANNEY ORTIZ ROLDAN Y ORFEO 20196020002183 DEL 24 DE ENERO DE 2020. RECIBIDO EL 24 DE ENERO DE 2019 PARA SU TRAMITE.SE EXPIDE REGISTRO PRESUPUESTAL PARA PAGO SERVICIO DE GAS NATURAL CASA LA CLARITA, PERIODO FACTURADO 14 DE ENERO AL 12 DE FEB DE 2020, POR VALOR DE $ 3.120.</t>
  </si>
  <si>
    <t>Conforme a lo dispuesto en el Decreto 723 del 15 de Abril de 2013, “Porel cual se reglamenta la afiliación al Sistema General de RiesgosLaborales de las personas vinculadas a través de un contrato deprestación de servicios con entidades o instituciones públicas oprivadas y de los trabajadores independientes que laboren en actividadesde alto riesgo y se dictan otras disposiciones”. Atentamente me permitosolicitarle se sirva expedir la Disponibilidad para Pago de PlanillaIntegrada de Autoliquidación de aportes mes de septiembre de 2020 y quepor sus actividades se encuentran clasificados en riesgo 4 y 5 segúnPlanillas Nos. 45884490 y 45883052, Pago mes de septiembre de 2020correspondiente a la ARL para contratistas vinculados por prestación deservicios al FDLE y que por sus actividades se encuentran clasificadosen riesgos 4 y 5 según Planilla Nos.45884490 y 45883052, Cincuenta ycinto y mil novecientos pesos M/Cte. $55.900, se expide CDP conmemorando 20206020040663 recibido para tramite de fecha NOV 17/2020.Seexpide CRP para dar continuidad con el pago.</t>
  </si>
  <si>
    <t>PAGO DE SERVICIOS PUBLICOS GAS NATURAL VANTI, PARA LOS INMUEBLES UBICADOS EN LA CARRERA 110 NRO. 76 - 18  CUENTA N¬∫ 1167467 Y EN LA CALLE 71 NRO. 81 A 56 CUENTA NO 360017, PARA LA VIGENCIA 2019. SE EXPIDE A LA SOLICITUD DE LA DRA ANGELA VIANNEY ORTIZ ROLDAN Y ORFEO 20196020002183 DEL 24 DE ENERO DE 2020. RECIBIDO EL 24 DE ENERO DE 2019 PARA SU TRAMITE.PAGO SERVICIO GAS NATURAL CASA LA CLARITA CUENTA CONTRATO 360017 PERIODO FACTURADO 01 AGOSTO AL 01 DE SEPTIEMBRE DE 2020, POR VALOR DE $ 3.140.</t>
  </si>
  <si>
    <t>NAYIVER  GOMEZ MOSQUERA</t>
  </si>
  <si>
    <t>JOSE CALIXTO BARRERA ALARCON</t>
  </si>
  <si>
    <t>JORGE  CERQUERA DURAN</t>
  </si>
  <si>
    <t>SONIA SYLVANA PALOMINO BELLUCI</t>
  </si>
  <si>
    <t>YOLIMA  CARDENAS PINZON</t>
  </si>
  <si>
    <t>CORDERO ADRIANA PATR RESTREPO FEBRES</t>
  </si>
  <si>
    <t>ADRIANA  CARDENAS OVIEDO</t>
  </si>
  <si>
    <t>NELLY ANGELICA MELENDEZ NU√ëEZ</t>
  </si>
  <si>
    <t>CARLOS  VIRGUEZ VIRGUEZ</t>
  </si>
  <si>
    <t>MAYERLI  PULIDO DIAZ</t>
  </si>
  <si>
    <t>KATHERINE LIZETH CASTA√ëO JARAMILLO</t>
  </si>
  <si>
    <t>DAVID  MARTINEZ MOLANO</t>
  </si>
  <si>
    <t>CONSORCIO MI 230</t>
  </si>
  <si>
    <t>CONSORCIO  ALPHA  2018</t>
  </si>
  <si>
    <t>CONSORCIO MANTENIMIENTOS WRUSSY</t>
  </si>
  <si>
    <t>ESTUDIOS E INGENIERIA SAS</t>
  </si>
  <si>
    <t>J.A.H. INGENIERIA INDUSTRIAL SAS</t>
  </si>
  <si>
    <t>CONSOSRCIO SUMINISTROS BOGOTA P&amp;S</t>
  </si>
  <si>
    <t>R &amp; M CONSTRUCCIONES E INTERVENTORIAS S A S</t>
  </si>
  <si>
    <t>CODENSA S. A. ESP</t>
  </si>
  <si>
    <t>BOGOTA LIMPIA S.A.S. E.S.P.</t>
  </si>
  <si>
    <t>CAJA DE COMPENSACION FAMILIAR - COMPENSAR</t>
  </si>
  <si>
    <t>EMPRESA DE ACUEDUCTO Y ALCANTARILLADO DE BOGOTA ESP</t>
  </si>
  <si>
    <t>GAS NATURAL S A E S P</t>
  </si>
  <si>
    <t>POSITIVA COMPA√ëIA DE SEGUROS SA</t>
  </si>
  <si>
    <t>VANTI S.A. ESP</t>
  </si>
  <si>
    <t>FDLE-CMA-379-2019</t>
  </si>
  <si>
    <t>Adicion N°1 al contrato 371 de 2019 cuyo objeto es:" INTERVENTORÍATÉCNICA, ADMINISTRATIVÁ,LEGAL, FINANCIERA,SOCIAL, AMBIENTAL Y SISTEMA DESEGURIDAD Y SALUD EN EL TRABAJO -SGSST, DEL CONTRATO DE OBRA QUE SEDERIVE DE LA LICITACIÓN PUBLICA FDLE-LP362-2019, LA CUAL TIENE POROBAJETO," CONTRATAR POR PRECIOS UNITARIOS Y A MONTO AGOTABLE LACONSTRUCCION DE LA INFRAESTRUCTURA VIAL URBANA DE LA LOCALIDAD DEENGATIVÁ INCLUYE COMPLEMENTACIÓN Y /O AJUSTE DE LOS DISEÑOS, EN BOGOTÁDC", Se expide CDP con solicitud SIPSE 52401, memorando 202060200446893recibido para tramite de fecha DIC 18 de 2020. SE EXPIDE CRP PORSOLICITUD CON RADICADO N° 202060200476233 DE DIC.21.20SE RECIBE PARATRAMITE EL 23 DE DICIEMBRE DE 2020. VERIFICADO SIPSE.</t>
  </si>
  <si>
    <t>MIRS LATINOAMERICA SAS</t>
  </si>
  <si>
    <t>COMPENSAR empleo</t>
  </si>
  <si>
    <t>x</t>
  </si>
  <si>
    <t>FDLE-LP- 245 - 2017</t>
  </si>
  <si>
    <t>REALIZAR A MONTO AGOTABLE EL MANTENIMIENTO Y/O REPARACIONES LOCATIVAS DE LOS SALONES COMUNALES, Y ELABORACION DE ESTUDIOS Y DISEÑOS</t>
  </si>
  <si>
    <t>CONSORCIO ECO OBRAS 2018</t>
  </si>
  <si>
    <t>JOHN RICARDO CANTILLO MONSALVE</t>
  </si>
  <si>
    <t>VIMA SERVICIOS Y SUMINISTROS SAS</t>
  </si>
  <si>
    <t>DEISY ALEXA PE√ëA RUIZ</t>
  </si>
  <si>
    <t>FDLE-CD-032-2020</t>
  </si>
  <si>
    <t>FDLE-SMC-172-2020</t>
  </si>
  <si>
    <t>ADQUISICIÓN DE CHAQUETAS INSTITUCIONALES PARA EL PERSONAL DE LA ALCALDÍA LOCAL DE ENGATIVÁ EN CUMPLIMIENTO DE SUS FUNCIONES Y EN EL MARCO DE LA ESTRATEGIA DE FORTALECIMIENTO INSTITUCIONAL</t>
  </si>
  <si>
    <t>901085753-0</t>
  </si>
  <si>
    <t>Honorarios de los 11 ediles y edilesas de la Localidad de Engativá.Sesiones de noviembre (03 al 23), relación de asistencia y actasradicadas con oficio N° 20206010166002 de fecha 25 de noviembre de 2020por valor de $82.412.814°°, Se expide CDP atendiendo 20206020043533recibido para tramite de fecha Dic 02 de 2020. Se expide CRP para darcontinuidad en el pago.</t>
  </si>
  <si>
    <t>HONORARIOS EDILES</t>
  </si>
  <si>
    <t>Pago salud 11 ediles de la Localidad de Engativá correspondiente a losaportes del mes de noviembre de 2020 según planilla pila 47001295, porvalor de $10.302.600, Se expide CDP con memorando 20206020043543recibido para tramite de fecha DIC 02 de 2020.Se expide para darcontinuidad con el tramite de pago.</t>
  </si>
  <si>
    <t>PAGO SERVICIOS ACUEDUCTO Y ALCANTARILLADO, ubicados en la Calle 71 # 73A- 44 con cuenta contrato 11441537 y en la Calle 71A 72a 61 CON CUENTA N 10511753, para la vigencia 2020, se expide certificado dedisponibilidad con memorando 2020602004633 recibido para tramite defecha 05-02-2020, Se expide CRP para dar continuidad con el pago, cuentacontrato N  10511753 por valor de $ 52.030</t>
  </si>
  <si>
    <t>PAGO SERVICIO DE ENERGIA CODENSA,de los inmuebles ubicados en la Calle71 # 73 A 44 con CUENTA Nº 0762376-4 y en la Calle 71 A # 72 A 59 conCUENTA Nº 0762382-3, para la vigencia 2020. Se expide certificado dedisponibilidad con memorando 20206020002263 recibido para tramite defecha 24 de enero de 2020. Se expide CRP para dar continuidad al tramitede pago.</t>
  </si>
  <si>
    <t>SUMINISTRO DE COMBUSTIBLE PARA VEHICULOS LIVIANOS, PESADOS Y MAQUINARIA AMARILLA DE PROPIEDAD Y/O TENENCIA DEL FONDO DE DESARROLLO LOCAL DE ENGATIVA, QUE GARANTICE EL BUEN DESARROLLO DE LAS ACTIVIDADES DEL PARQUE AUTOMOTOR Y MAQUINARIA AMARILLA DEL FONDO DE DESARROLLO LOCAL DE ENGATIVA A TRAVES DEL ACUERDO AL MARCO DE PRECIOS CCE - 715-1-AMP-2018, POR EL RUBRO DE INVERSION POR VALOR $ 150.688.716 Y POR EL RUBRO DE FUNCIONAMIENTO POR VALOR DE $43.373.172, SE EXPIDE CERTIFICADO DE DISPONIBILIDAD CON MEMORANDOS 20196020011493 Y 20196020011483 RECIBIDOS PARA TRAMITE DE FECHA 08-03-2019, REEMPLAZA CDP 764 POR CONSTITUIRSE COMO OBLIGACION POR PAGAR, REEMPLAZA CRP 774 POR CONSTITUIRSE COMO OBLIGACION POR PAGAR</t>
  </si>
  <si>
    <t>ADICION 1  A LA O.C. 26148 DE 2018 QUE TIENE COMO OBJETO:  PRESTACION DEL SERVICIO DE ASEO Y CAFETERIA PARA TODOS LOS INMUEBLES DE PROPIEDAD DEL FONDO DE DESARROLLO LOCAL DE ENGATIVA, Y DE TODOS AQUELLOS POR LOS CUALES LLEGARE A SER RESPONSABLE, INCLUIDO EL PERSONAL, LOS EQUIPOS Y LOS INSUMOS NECESARIOS PARA SU ADECUADA REALIZACION, SE EXPIDE CERTIFICADO DE DISPONIBILIDAD CON SOLICITUDE DE MODIFICACION CONTRACTUAL, MEMORANDO 20196020016973 RECIBIDO PARA TRAMITE DE FECHA 03-05-2019. SE REEMPLAZA CDP 810 POR CONSTITUIRSE COMO OBLIGACION POR PAGAR.SE REEMPLAZA CRP 863</t>
  </si>
  <si>
    <t>SERVICIO DE ARRENDAMIENTO DE IMPRESORAS, INCLUIDO EL SOFTWARE DE GESTIÓN DE IMPRESIÓN, PARA LAS DIFERENTES DEPENDENCIAS DE LA ALCALDÍA LOCAL DE ENGATIVÁ, A TRAVÉS DEL ACUERDO MARCO DE PRECIOS CCE-288-1-AMP-2015. SE EXPIDE CDP  AOLISITUD DE LA DRA ANGELA VIANNEY  ORTIZ ROLDAN CON SOLICITUD RADICADO NUEMRO 20186020013283 DE FECHA 19-04-2018. SE EXPIDE REGISTRO PRESUPUESTAL CON MEMORANDO NUMERO 20186020015193 DE FECHA 10 DE AMYO DE 2018 Y RECIBIDO PAR&lt; TRAMITE DE FECHA 16 DE  MAYO DE 2018, ORDEN DE COMPRA, 28293, A TRAVES DEL ACUERDO MARCO DE PRECIOS CCE - 288-1-AMP-2015. SE REEMPLAZA COMO OBLIGACION POR PAGAR 2019 EL CDP  714 DE LA VIGENCIA 2018.SE REEMPLAZA CDP 2 POR CONSTITUIRSE COMO OBLIGACION POR PAGAR. REEMPLAZA EL CRP N° 2.</t>
  </si>
  <si>
    <t>SUMINISTRO DE COMBUSTIBLE PARA VEHÍCULOS LIVIANOS, PESADOS,  Y MAQUINARIA AMARILLA DE PROPIEDAD Y/O TENENCIA DEL FONDO DE DESARROLLO LOCAL DE ENGATIVA, QUE GARANTICE EL BUEN DESARROLLO DE LAS ACTIVIDADES DEL PARQUE AUTOMOTOR Y MAQUINARIA AMARILLA DEL FONDO DE DESARROLLO LOCAL DE ENGATIVA, A TRAVÉS DEL ACUERDO MARCO DE PRECIOS NO. CCENEG-003-1-2018. SE EXPIDE A SOLICITUD DE LA DE LA DRA ANGELAVIANNEY ORTIZ ROLDAN Y ORFEO 230186020031693 DE FEHCA 04102018. FIRMADO.S EXPIDE REGISTRO PRESUPUESTAL CON MEMORANDO 20186020031893DE FECHA 05-10-2018, ACUERDO MARCO CCE 715-1-AMP-2018, SE EXPIDE A SOLICITUD DE LA DRA ANGELA VIANNEY ORTIZ ROLDAN. SE REEMPLAZA COMO OBLIGACION POR PAGAR 2019 EL CDP  1033 DE LA VIGENCIA 2018.SE REEMPLAZA CDP 6 POR CONSTITUIRSE COMO OBLIGACION POR PAGAR. REEMPLAZA CRP N° 6</t>
  </si>
  <si>
    <t>ADICION Y PRORROGA N°1 A LA ORDEN DE COMPRA 38128 DE 2019, CUYO OOBJETO ES: PRESTAR EL SERVICIO DE INTERNET PARA TODOS LOS INMUEBLES DE PROPIEDAD Y/O TENENCIA DEL FONDO DE DESARROLLO LOCAL DE ENGATIVA, SE EXPIDE CERTIFICADO DE DISPONIBILIDAD CON SOLICITUD SIPSE 46864, MEMORANDO CON SOLICITUD 20196020019663 RECIBIDO PARA TRAMITE DE FECHA MAY 27/20.SE EXPIDE REGISTRO PRESUPUESTAL UNA VEZ REVISADA LA MODIFICACION DE LA ORDEN DE COMPRA , MEMORANDO CON SOLICITUD 20206020023033 RECIBIDO PARA TRAMITE DE FECHA JUNIO 17/2020.</t>
  </si>
  <si>
    <t>PRESTACIÓN DEL SERVICIO INTEGRAL DE ASEO Y CAFETERÍA PARA TODOS LOS INMUEBLES DE PROPIEDAD Y /O TENENCIA DEL FONDO DE DESARROLLO LOCAL DE ENGATIVÁ, INCLUIDO EL PERSONAL, LOS EQUIPOS Y LOS INSUMOS NECESARIOS PARA SU ADECUADA REALIZACION, SE EXPIDE CERTIFICADO DE DISPONIBILIDAD CON SOLICITUD SIPSE 47104, MEMORANDO CON SOLICITUD 20206020021103 RECIBIDO PARA TRAMITE DE FECHA JUN 04/20.SE EXPIDE REGISTRO PRESUPUESTAL UNA VEZ REVISADAS LAS PLATAFORMAS COLOMBIA COMPRA, SIPSE, MEMORANDO CON SOLICITUD 20206020024043 RECIBIDO PARA TRAMITE DE FECHA JUN 19/2020.</t>
  </si>
  <si>
    <t>PRESTAR EL SERVICIO DE INTERNET PARA LOS INMUEBLES DE PROPIEDAD Y/O TENENCIA DEL FONDO DE DESARROLLO LOCAL DE ENGATIVÁ, SE EXPIDE CDP CON SOLICITUD SIPSE 48821, MEMORANDO CON SOLICITUD 20206020028553 RECIBIDO PARA TRAMITE DE FECHA JUL 28 DE 2020.  SE RECIBE PARA TRAMITE DE CRP EL 04 DE AGOSTO DE 2020. CON RADICADO N° 20206020030053.</t>
  </si>
  <si>
    <t>SUMINISTRO DE COMBUSTIBLE PARA VEHICULOS LIVIANOS, PESADOS, Y MAQUINARIAAMARILLA DE PROPIEDAD Y/O TENENCIA DEL DEL FONDO DE DESARROLLO LOCAL DEENGATIVA, QUE GARANTICE EL BUEN DESARROLLO DE LAS ACTIVIDADES DEL PARQUEAUTOMOTOR Y MAQUINARIA AMARILLA DEL FONDO DE DESARROLLO LOCAL DEENGATIVÁ A TRAVES DEL ACUERDO MARCO DE PRECIOS CCE-715-1-AMP-2018, Seexpide CDP con solicitud SIPSE 49951, memorando con solicitud20206020035773 recibido para tramite de fecha SEP 23/2020. Se expide CRPcon memorando 20206020036953 recibido para tramite de fecha OCT 21/2020.</t>
  </si>
  <si>
    <t>Contratar para la adquisición de equipos tecnológicos para lasdiferentes dependencias de la alcaldía local de Engativá, Se expide CDPcon solicitud SIPSE 51460, memorando con solicitud 20206020039223recibido para tramite de fecha OCT 29/2020.Se expide CRP con memorando20206020039543 recibido para tramite de fecha NOV 04/2020.</t>
  </si>
  <si>
    <t>Contratar para la adquisición de equipos tecnológicos para lasdiferentes dependencias de la alcaldía local de Engativá, Se expide CDPcon solicitud SIPSE 51460, memorando con solicitud 20206020039223recibido para tramite de fecha OCT 29/2020.Se expide CRP con memorando20206020039553 recibido para tramite de fecha NOV 04/2020.</t>
  </si>
  <si>
    <t>Contratar para la adquisición de equipos tecnológicos para lasdiferentes dependencias de la alcaldía local de Engativá, Se expide CDPcon solicitud SIPSE 51460, memorando con solicitud 20206020039223recibido para tramite de fecha OCT 29/2020.Se expide CRP una vezrevisadas las plataformas secop, sipse, memorando solicitud20206020039563 recibido para tramite de fecha NOV 06/2020.</t>
  </si>
  <si>
    <t>ORGANIZACION TERPEL S A</t>
  </si>
  <si>
    <t>SERVIASEO S.A. SERVIASEO</t>
  </si>
  <si>
    <t>SUMIMAS S A S</t>
  </si>
  <si>
    <t>EMPRESA DE TELECOMUNICACIONES DE BOGOTÁ S.A. E.S.P. - ETB S.A. ESP</t>
  </si>
  <si>
    <t>ASEAR S.A. E.S.P</t>
  </si>
  <si>
    <t>NEX COMPUTER SAS</t>
  </si>
  <si>
    <t>CASTOR DATA S A S</t>
  </si>
  <si>
    <t>UT VENECOPY 2019</t>
  </si>
  <si>
    <t>860067479</t>
  </si>
  <si>
    <t>SE EXPIDE CERTIFICADO DE DISPONIBILIDAD PRESUPUESTAL ATENDIENDO RESOLUCION 1055 DEL 23 DE DIC DE 2019, RESUELVE, NUMERAL 1, ORDENESE EXPEDIR EL CERTIFICADO DE DISPONIBILIDAD PRESEUPUESTAL, EL CERTIFICADO DE REGISTRO PRESEUPUESTAL Y LA ORDEN DE PAGO, POR VALOR DE NOVENTA Y OCHO MIL SEICIENTOS OCHO PESOS M/CTE ($ 98.608) CON CARGO AL RUBRO 3.1.02.02.03.0002   SERVICIOS DE DOCUMENTACION Y CERTIFICADION JURIDICA .REEMPLAZA CDP 1446 POR CONSTITUIRSE COMO OBLIGACION POR PAGAR. .REEMPLAZA CRP 1624 POR CONSTITUIRSE COMO OBLIGACION POR PAGAR.</t>
  </si>
  <si>
    <t>DIRECCION DE INVESTIGACION CRIMINAL E IN TERPOL</t>
  </si>
  <si>
    <t>800141338</t>
  </si>
  <si>
    <t>FDLE-CD-254-2019</t>
  </si>
  <si>
    <t>LA PRESTACIÓN DE SERVICIOS PROFESIONALES AL AREA DE GESTION DE DESARROLLO LOCAL EN PLANEACION, EN EL APOYO A LA SUPERVISION DE LOS CONTRATOS Y CONVENIOS QUE LE SEAN DESIGNADOS Y DEMAS ACTIVIDADES QUE SE REQUIERAN DE CONFORMIDAD CON LOS ESTUDIOS PREVIOS</t>
  </si>
  <si>
    <t>CCE-715-1-AMP-2019</t>
  </si>
  <si>
    <t>CCE-427-1-AMP-2016</t>
  </si>
  <si>
    <t>CCE-455-1-AMP-2016</t>
  </si>
  <si>
    <t>CCE-288-1-AMP-2015</t>
  </si>
  <si>
    <t>CCE-972-AMP-2019</t>
  </si>
  <si>
    <t>CCE-421-1-AMP-2016</t>
  </si>
  <si>
    <t>CCE-925-AMP-2019</t>
  </si>
  <si>
    <t>SUMINISTRAR A MONTO AGOTABLE UNIDADES DE ALMACENAMIENTO CONSISTENTE EN CARPTEAS PARA EL ARCHIVO DE LA DOCUMENTACION QUE GENERAN LASDIFERENTES AREAS DE LA ALCALDIA LOCAL DE ENGATIVA Y LAS INSPECCIONES DE POLICIA, SE EXPIDE CERTIFICADO DE DISPONIBILIDAD SOLICITUD SIPSE 37722 MEMORANDO CON SOLICITUD 20196020017473 RECIBIDO PARA TRAMITE DE FECHA 10-05-2019. REEMPLAZA CDP 818 POR CONSTITUIRSE COMO OBLIGACION POR PAGAR, REEMPLAZA CRP 902 POR CONSTITUIRSE COMO OBLIGACION POR PAGAR</t>
  </si>
  <si>
    <t>SUMINISTRAR LOS ELEMENTOS DE PAPELERIA Y UTILES DE OFICINA A MONTO AGOTABLE PARA LAS DIFERENTES AREAS DE GESTION DE LA ALCALDIA LOCAL DE ENGATIVA, SE EXPIDE CERTIFICADO DE DISPONIBILIDAD SOLICITUD SIPSE 38567, MEMORANDO CON SOLICITUD 20196020029793 RECIBIDO PARA TRAMITE DE FECHA 31-07-2019. REEMPLAZA CDP 990 POR CONSTITUIRSE COMO OBLIGACION POR PAGAR. REEMPLAZA CRP 1155 POR CONSTITUIRSE COMO OBLIGACION POR PAGAR</t>
  </si>
  <si>
    <t>SUMINISTRO A MONTO AGOTABLE DE TONER Y/O UNIDADES DE IMAGEN PARA LAS DIFERENTES IMPRESORAS DE PROPIEDAD Y/O TENENCIA DE LA ALCALDIALOCAL DE ENGATIVA, SE EXPIDE CERTIFICADO DE DISPONIBILIDAD CON MEMORANDO 20196020017633 RECBIDO PARA TRAMITE DE FECHA 10-05-2019 SOLICITUD SIPSE 37724.SE REEMPLAZA CDP 817 POR CONSTITUIRSE COMO OBLIGACION POR PAGAR, REEMPLAZA CRP 903 POR CONSTITUIRSE COMO OBLIGACION POR PAGAR</t>
  </si>
  <si>
    <t>CONTRATAR EL SUMINISTRO E INSTALACION DE PIEZAS DE COMUNICACION Y AVISOS DE SEÑALIZACION INTERNA DEL EDIFICIO DE LA ALCALDIA LOCAL DE ENGATIVA, SE EXPIDE CERTIFICADO DE DISPONIBILIDAD CON SOLICITUD SIPSE 37859, MEMORANDO CON SOLICITUD 20196020018903 RECIBIDO PARATRAMITE DE FECHA 23-05-2019. SE REEMPLAZA CDP 856 POR CONSTITUIRSE COMO OBLIGACIONES POR PAGAR.REEMPLAZA CRP N°1057.</t>
  </si>
  <si>
    <t>REALIZAR EL MANTENIMIENTO PREVENTIVO Y CORRECTIVO DE LOS EQUIPOS DE COMPUTO DE ESCRITORIO, PORTATILES, IMPRESORAS, VIDEO BEAM, ESCANER, PLOTTER, UPS Y REDES A TODO COSTO, INCLUYENDO EL SUMINISTRO Y CAMBIO DE REPUESTOS, ELEMENTOS DE PROPIEDAD DE LA ALCALDIA LOCAL DE ENGATIVA. SE EXPIDE CDP CON MEMORANDO N°20176020024223 DE FECHA 02-11-2017, RECIBIDO EL DÍA 03-11-2017.SE EXPIDE CRP CON MEMORANDO N°20176020031013 DE  FECHA 21-12-2017 Y RECIBIDO EL DÍA 22-12-2017.REEMPLAZA EL RP NO. 1416 DEL 2017 POR CONSTITUIRSE COMO OBLIGACIONES POR PAGAR. SE REEMPLAZA COMO OBLIGACION POR PAGAR 2019 EL CDP  375 DE LA VIGENCIA 2018.SE REEMPLAZA CDP 26 POR CONSTITUIRSE COMO OBLIGACION POR PAGAR . REEMPLAZA CRP N° 26.</t>
  </si>
  <si>
    <t>ADQUIRIR UNIDADES DE ALMACENAMIENTO CONSISTENTE EN CARPETAS PARA EL ARCHIVO DE LA DOCUMENTACIÓN QUE GENERAN LAS DIFERENTES ÁREAS DELA ALCALDÍA LOCAL DE ENGATIVÁ Y LAS INSPECCIONES DE POLICÍA, TRES MILLONES OCHENTA MIL PESOS M/CTE ($3¿080.000)»SE EXPIDE CERTIFICADO DE DISPONIBILIDAD CON MEMORANDO 20186020035463 DE FECHA 08-11-2018, SE EXPIDE A SOLICITUD DE LA DRA ANGELA VIANNEY ORTIZ , RECIBIDO PARA TRAMITE DE FECHA 09-11-2018, SE EXPIE REGISTRO PRESUPUESTAL CON ACEPTACION DE OFERTA DE FECHA 23 -11-2018, MEMORANDO DE SOLICITUD 20186020038023 DE FECHA 26-11-2018 Y RECIBIDO PARA TRAMITE DE FECHA 27-11-2018. SE REEMPLAZA COMO OBLIGACION POR PAGAR 2019 ELCDP  1106 DE LA VIGENCIA 2018.SE REEMPLAZA CDP 8 POR CONSTITUIRSE COMO OBLIGACION 2019. REEMPLAZA CRP N° 8</t>
  </si>
  <si>
    <t>SUMINISTRO A MONTO AGOTABLE DE INSUMOS PARA LA IMPRESIÓN DE MEDIOS INFORMATIVOS DE DIVULGACIÓN Y SENSIBILIZACIÓN DE LAS DIFERENTES ACTIVIDADES Y CAMPAÑAS QUE EJECUTARÁ LA ALCALDIA LOCAL DE ENGATIVÁ. SE EXPIDE CDP CON SOLICITUD DE MEMORANDO NO 20186020028263 DE FECHA 11-09-2018.SE EXPIDE REGISTRO PRESUPUESTAL CON RESOLUCION DE ADJUDICACION 1418 DEL 18 DE DICIEMBRE DE 2018, CARTA DE ACEPTACION DE OFERTA, MEMORANDO CON SOLICITUD 20186020041913 DE FECHA 24-12-2018, FIRMADO EN SECOP II Y RECIBIDO PARA TRAMITE DE FECHA 26-12-2018. SE REEMPLAZA COMO OBLIGACION POR PAGAR 2019 EL CDP  996 DE LA VIGENCIA 2018.SE REEMPLAZA CDP 10 POR CONSTITUIRSE COMO OBLIGACIONPOR PAGAR VIGENCIA 2019. REEMPLAZA CRP N° 10</t>
  </si>
  <si>
    <t>PRESTAR EL SERVICIO DE MANTENIMIENTO PREVENTIVO Y CORRECTIVO, CON SUMINISTRO DE REPUESTOS DEL ASCENSOR DEL EDIFICIO DE LA ALCALDIA LOCAL DE ENGATIVA, SE EXPIDE A SOLICITUD DE LA DRA ANGELA VIANNEY ORTIZ ROLDAN, CON FECHA DE RECIBO 05-10-2016. REEMPLAZA EL RP NO. 1159 DEL 2016 POR CONSTITUIRSE COMO OBLIGACIONES POR PAGAR. REEMPLAZA EL RP NO. 300 DEL 2017 POR CONSTITUIRSE COMO OBLIGACIONES POR PAGAR. SE REEMPLAZA COMO OBLIGACION POR PAGAR 2019 EL CDP  50 DE LA VIGENCIA 2018.SE REEMPLAZA CDP 32 POR CONSTITUIRSE COMO OBLIGACION POR PAGAR 2019. REEMPLAZA  CRP N° 32.</t>
  </si>
  <si>
    <t>ATENTAMENTE SE SOLICITA EXPEDIR LA DISPONIBILIDAD PARA GASTOS DE FUNCIONAMIENTO:¿CONTRATAR LOS SEGUROS QUE AMPAREN LOS INTERESES PATRIMONIALES ACTUALES Y FUTUROS, ASÍ COMO LOS BIENES DE PROPIEDAD DEL FONDO DE DESARROLLO LOCAL DE ENGATIVÁ, QUE ESTÉN BAJO SU RESPONSABILIDAD Y CUSTODIA Y AQUELLOS QUE SEAN ADQUIRIDOS PARA DESARROLLAR LAS FUNCIONES INHERENTES A SU ACTIVIDAD ASÍ COMO LA EXPEDICIÓN DE CUALQUIER OTRA PÓLIZA DE SEGUROS QUE REQUIERA LA ENTIDAD EN EL DESARROLLO DE SU ACTIVIDAD Y CONTRATAR LA ADQUISICIÓN DE UNA PÓLIZA COLECTIVA DE SEGURO DE VIDA. ATENTAMENTE SOLICITO A USTED, REALIZAR EL REGISTRO PRESUPUESTAL DEL SIGUIENTE CONTRATO, SEGUN MEMORANDO 20186020014563 DE FECHA 04 DE MAYO DE 2018.. SE REEMPLAZA COMO OBLIGACION POR PAGAR 2019 EL CDP  727 DE LA VIGENCIA 2018.SE REEMPLAZA COMO OBLIGACION POR PAGAR 2020 EL CDP  21. REEMPLAZA CRP N° 21</t>
  </si>
  <si>
    <t>ATENTAMENTE ME PERMITO SOLICITARLE SE SIRVA EXPEDIR LA DISPONIBILIDAD PARA PROYECTOS DE INVERSIÓN:¿SUMINISTRO, MONTAJE, INSTALACIÓNY ENUMERACIÓN DE LLANTAS NUEVAS, A MONTO AGOTABLE PARA EL PARQUE AUTOMOTOR DE VEHÍCULOS LIVIANOS, PESADOS Y MAQUINARIA AMARILLA DE PROPIEDAD Y/O TENENCIA DEL FONDO DE DESARROLLO LOCAL DE ENGATIVÁ¿  «CUARENTA Y SEIS MILLONES DOSCIENTOS CUARENTA Y DOS MIL SETECIENTOS DIECINUEVE PESOS MDA/CTE (46¿242.719)»,, ATENTAMENTE ME PERMITO SOLICITARLE SE SIRVA EXPEDIR LA DISPONIBILIDAD PARA GASTOS DE FUNCIONAMIENTO:¿SUMINISTRO, MONTAJE, INSTALACIÓN Y ENUMERACIÓN DE LLANTAS NUEVAS, A MONTO AGOTABLE PARA EL PARQUE AUTOMOTOR DE VEHÍCULOS LIVIANOS, PESADOS Y MAQUINARIA AMARILLA DE PROPIEDAD Y/O TENENCIA DEL FONDO DE DESARROLLO LOCAL DE ENGATIVÁ¿  «TREINTA MILLONES DEPESOS MDA/CTE ($30¿000.000)», SE EXPIDE CERTIFICADO DE SIPONIBILIDAD CON MEMORNADOS 20186020029833 Y 20186020029823 DE FECHA 18-09-2018 Y RECIBIDOS PARA TRAMITE DE FECHA 20-09-2018 SE EXPIDE A SOLICITUD DE LA DRA ANGELA VIANNEY ORTIZ, SE EXPIDE REGISTRO PRESUPUESTAL CON MEMORANDO 20186020037983 DE FECHA 26-11-2018, RESOLUCION DE ADJUDICACION 1266 DEL 22 DE NOVIEMBRE DE 2018, RECIBIDO PARA TRAMITE DE FECHA 27-11-2018. SE REEMPLAZA COMO OBLIGACION POR PAGAR 2019 EL CDP  1005 DE LA VIGENCIA 2018. SE REEMPLAZA CDP 5 - 118 PORCONSTITUIRSE COMO OBLIGACION POR PAGAR.REEMPLAZA CRP 5</t>
  </si>
  <si>
    <t>PRESTAR EL SERVICIO INTEGRAL DE VIGILANCIA Y SEGURIDAD PRIVADA, PERMANENTE, PARA TODOS LOS BIENES MUEBLES E INMUEBLES DE PROPIEDAD DEL FONDO DE DESARROLLO LOCAL DE ENGATIVÁ, Y DE TODOS AQUELLOS  POR LOS CUALES LLEGARE A SER RESPONSABLE , SE EXPIDE CERTIFICADO DE DISPONIBILIDAD CON SOLICITUD SIPSE 44640, MEMORANDO CON SOLICITUD 20206020006673 RECIBIDO PARA TRAMITE DE FECHA 17-02-2020. SE EXPIDE CRP POR SOLICITUD CON RADICADO N° 20206020014453 DE 21 DE ABRIL DE 2020.</t>
  </si>
  <si>
    <t>REALIZAR EL MANTENIMIENTO TÉCNICO PREVENTIVO Y CORRECTIVO INCLUIDO EL SUMINISTRO DE REPUESTOS NUEOS DEL ASCENSOR UBICADO EN EL EDIFICIO CALE DE LA LOCALIDAD DE ENGATIVÁ,SE EXPIDE CERTIFICADO DE DISPONIBILIDAD CON SOLICITUD SIPSE 45166 , MEMORANDO CON SOLICITUD 20206020011493 RECIBIDO PARA TRAMITE DE FECHA MAR 16/20. SE EXPIDE CRP SEGUN SOLICITUD CON RADICADO N° 20206020014523 DE ABRIL 24 DE 2020.</t>
  </si>
  <si>
    <t>ORDEN DE COMPRA 37737 ADICION Y PRORROGA N.2.  PRESTACION DEL SERVICIO INTEGRAL DE ASEO Y CAFETERÍA  PARA TODOS LOS INMUEBLES DE PROPIEDAD Y/O TENENCIA DEL FONDO DE DESARROLLO LOCAL DE ENGATIVÁ, INCLUIDO PERSONAL, LOS EQUIPOS Y LOS INSUMOS NECESARIOS PARA SU ADECUADA REALIZACION, SE EXPIDE CERTIFICADO DE DISPONIBILIDAD CON MEMORANDO 20206020021613 RECIBIDO PARA TRAMITE DE FECHA 08 DE JUN DE 2020.SE EXPIDE REGISTRO PRESUPUESTAL UNA VEZ SE VERIFICAN LAS MODIFICACIONES A LA ORDEN DE COMPRA , MEMORANDO CON SOLICITUD 20206020023223 RECIBIDO PARA TRAMITE DE FECHA JUN 18/2020.</t>
  </si>
  <si>
    <t>ADQUIRIR LOS SEGUROS QUE AMPARE EL FONDO DE DESARROLLO LOCAL DE ENGATIVÁ DE LA SIGUIENTE MANERA: GRUPO 1: INTERESES PATRIMONIALES ACTUALES Y FUTUROS, ASI COMO LOS BIENES MUEBLES E INMUEBLES, MANEJO GLOBAL, RESPONSABILIDAD CIVIL Y CUALQUIER OTRA POLIZA DE SEGURO QUE REQUIERA EL FONDO DE DESARROLLO LOCAL DE ENGATIVÁ, GRUPO 2, SEGURO DE VIDA GRUPO PARA LOS EDILES, SE EXPIDE CERTIFICADO DE DISPONIBILIDAD CON SOLICITUD SIPSE 47950,MEMORANDO 20206020025123 RECIBIDO PARA TRAMITE DE FECHA JUN 30/2020. SE EXPIDE REGISTRO PRESUPUESTAL UNA VEZ REVISADAS PLATAFORMAS SECOP, SIPSE, MEMORANDO CON SOLICITUD 20206020028673 RECIBIDO PARA TRAMITE DE FECHA JUL 27/2020.</t>
  </si>
  <si>
    <t>SUMINISTRO A MONTO AGOTABLE DE TONER Y/O UNIDADES DE IMAGEN PARA LAS DIFERENTES IMPRESORAS DE PROPIEDAD DE LA ALCALDIA LOCAL DE ENGATIVÁ, SE EXPIDE CERTIFICADO DE DISPONIBILIDAD CON MEMORANDO 20206020025343 RECIBIDO PARA TRAMITE DE FECHA JUL 02/2020.SE EXPIDE REGISTRO PRESUPUESTAL UNA VEZ REVISADAS LAS PLATAFORMAS SECOP, SIPSE, MEMORANDO CON SOLICITUD 20206020029043 RECIBIDO PARA TRAMITE DE FECHA JUL 28/2020.</t>
  </si>
  <si>
    <t>ADQUIRIR LOS SEGUROS QUE AMPAREN LOS INTERESES PATRIMONIALES ACTUALES Y FUTUROS, ASÍ COMO LOS BIENES MUEBLES E INMUEBLES, MANEJO GLOBAL, RESPONSABILIDAD CIVIL Y CUALQUIER OTRA PÓLIZA DE SEGURO QUE REQUIERA EL FONDO DE DESARROLLO LOCAL DE ENGATIVÁ, SE EXPIDE CDP CON MEMORANDO 20206020028693 RECIBIDO PARA TRAMITE DE FECHA JUL 27 DE 2020. SE RECIBE PARA TRAIMITE DEL CRP EL 03 DE AGOSTO 2020. CONRADICADO N° 202060020029933.</t>
  </si>
  <si>
    <t>PRESTAR EL SERVICIO DE MANTENIMIENTO PREVENTIVO Y CORRECTIVO, INCLUIDA MANO DE OBRA Y BOLSA DE RESPUESTOS, DE EQUIPOS DE COMUNICACIÓN Y TELEFONOS DE EL EDIFICIO CALE, SE EXPIDE CDP CON SOLICITUD SIPSE 49026, MEMORANDO CON SOLICITUD 20206020029963 RECIBIDO PARA TRAMITE DE FECHA AGOSTO 04/2020.SE EXPIDE REGISTRO PRESUPUESTAL UNA VEZ REVISADAS LAS PLATAFORMAS SECOP, SIPSE, MEMORANDO CON SOLICITUD 20206020032743 RECIBIDO PARA TRAMITE DE FECHA AGOSTO 24 DE 2020.</t>
  </si>
  <si>
    <t>ADQUIRIR LOS SEGUROS QUE AMPARE LOS INTERESES PATRIMONIALES ACTUALES Y FUTUROS, ASI COMO LOS BIENES MUEBLES E INMUEBLES QUE SEAN DEPROPIEDAD O SE ENCUENTREN BAJO CUIDADO O TENENCIA DE LA ENTIDAD, MANEJO GLOBAL, RESPONSABILIDAD CIVIL Y CUALQUIER OTRA PÓLIZA DE SEGURO QUE REQUIERA EL FONDO DE DESARROLLO LOCAL DE ENGATIVA, SE EXPIDE CDP, SIN SIPSE, MEMORANDO CON SOLICITUD 20206020030323 RECIBIDO PARA TRAMITE DE FECHA AGOSTO 11 DE 2020. SE RECIBE PARA TRAMITE DEL CRP EL 08 DE SEPTIEMBRE DE 2020 CON RADICADO N° 20206020034113.</t>
  </si>
  <si>
    <t>PRESTACION DE SERVICIOS DE CORREO CERTIFICADO Y MENSAJERÍA EXPRESA PARA EL FONDO DE DESARROLLO LOCAL DE ENGATIVÁ QUE GARANTICE EL CURSO Y ENTREGA DE CORRESPONDENCIA EXTERNA , SE EXPIDE CDP CON SOLICITUD SIPSE 49166, MEMORANDO CON SOLICITUD 20206020032173 RECIBIDOPARA TRAMITE DE FECHA AGOSTO 20 DE 2020. SE RECIBE PARA TRÁMITE EL 24 DE SEPT. 2020 REVISADO SIPSE. DE CRP  CON RADICADO N° 20206020035823.</t>
  </si>
  <si>
    <t>REALIZAR A MONTO AGOTABLE EL MANTENIMIENTO PREVENTIVO Y CORRECTIVO CON SUMINISTRO DE REPUESTOS Y ACCESORIOS NUEVOS, GENUINOS Y ORIGINALES DE CADA UNA DE LAS MARCAS DE LOS VEHÍCULOS LIVIANOS, PESADOS Y MAQUINARIA AMARILLA DEL FONDO DE DESARROLLO LOCAL DE ENGATIVÁ,SE EXPIDE CDP CON SOLICITUD SIPSE 48823 , MEMORANDO CON SOLICITUD 20206020032203 RECIBIDO PARA TRAMITE DE FECHA AGOSTO 20 DE 2020.SE EXPIDE REGISTRO PRESUPUESTAL UNA VEZ SE VALIDARON PLATAFORMAS SECOP, SIPSE, MEMORANDO CON SOLICITUD 20206020035803 RECIBIDO PARA TRAMITE DE FECHA SEP 24 DE 2020.</t>
  </si>
  <si>
    <t>ARRENDAMIENTOS DE IMPRESORAS MULTIFUNCIONALES, FOTOCOPIADO Y ESCANER,ASÍ COMO SUMINISTRO DE TÓNERES PARA LAS MISMAS, REQUERIDOS POR EL FONDODE DESARROLLO LOCAL DE ENGATIVÁ, Se expide certificado de disponibilidadpresupuestal con memorando 20206020034503 recibido para tramite de fechaSeptiembre 15 de 2020. SIPSE 50123. Se expide registro presupuestal conmemorando 20206020036483 recibido para tramite de fecha OCT 17/2020.</t>
  </si>
  <si>
    <t>PRESTAR EL SERVICIO INTEGRAL DE VIGILANCIA Y SEGURIDAD PRIVADA,PERMANENTE, PARA TODOS LOS BIENES MUEBLES E INMUEBLES DE PROPIEDAD DELFONDO DE DESARROLLO LOCAL DE ENGATIVÁ, Y DE TODOS AQUELLOS POR LOSCUALES LLEGUE  A SER RESPONSABLE, Se expide CDP atendiendo memorando20206020037203 recibido para tramite de fecha OCT 15 DE 2020. SE EXPIDECRP SEGÚN SOLICITUD CON RADICADO N° 20206020041473 DE NOV.19 SE RECIBEPARA TRAMITE EL 19 DE NOV. UNA VEZ VERIFICADAS SIPSE Y SECOOP.</t>
  </si>
  <si>
    <t>Realizar el mantenimiento preventivo y correctivo de los equipos decómputo, servidores, ups, impresoras, escaneres, video beam y demásequipos tecnológicos de propiedad del Fondo de desarrollo Local deEngativá, incluyendo el suministro de repuestos y mano de obra, Seexpide CDP con solicitud de SIPSE 51461, memorando con solicitud20206020039103 recibido para tramite de fecha OCT 29/2020. SE EXPIDE CRPPOR SOLICITUD CON RADICADO N° 20206020045623 DE DIC 11-20 SE RECIBE PARATRAMITE EL 15 DE DICEIMBRE DE 2020. VERIFICADO EN SECOP YSIPSE.</t>
  </si>
  <si>
    <t>COMPRA VENTA DE ELEMENTOS DE FOTOGRAFÍA&lt;(&gt;,&lt;)&gt; AUDIO&lt;(&gt;,&lt;)&gt; VIDEO EINSTRUMENTO DE MEDICIÓN DEL PESO     DE ACUERDO CON LOS REQUERIMIENTOSDEL FONDO DE DESARROLLO LOCAL DE ENGATIVÁ&lt;(&gt;,&lt;)&gt; Se expide CDP consolicitud SIPSE 51817&lt;(&gt;,&lt;)&gt; memorando con solicitud 20206020041053recibido para tramite de fecha NOV 17/2020. SE EXPIDE CRP POR SOLICITUDCON RADICADO N° 20206020047483 DE DIC.21.20 SE RECIBE PARA TRAMITE EL 22DE DICIEMBRE DE 2020. VERIFICADO SIPSE.</t>
  </si>
  <si>
    <t>ADQUIRIR UNIDADES DE CONSERVACIÓN CONSISTENTE EN CARPETAS Y CAJAS PARAEL ARCHIVO Y ALMACENAMIENTO DE LA DOCUMENTACIÓN QUE GENERAN LASDIFERENTES ÁREAS DE LA ALCALDÍA LOCAL DE ENGATIVÁ Y LAS INSPECCIONES DEPOLICÍA, Se expide CDP con memorando 20206020042203 solicitud Sipse52400, recibido para tramite de fecha Dic 03 de 2020. SE EXPIDE CRP PORSOLICITUD CON RADICADO N° 20206020047493 DE DIC.21.20 SE RECIBE PARATRAMITE EL 23 DE DICIEMBRE DE 2020. VERIFICADO SIPSE.</t>
  </si>
  <si>
    <t>FORMARCHIVOS Y SUMINISTROS SAS</t>
  </si>
  <si>
    <t>ALIANZA ESTRATEGICA OUTSOURCING Y SUMINI STROS SAS</t>
  </si>
  <si>
    <t>UNIPLES SA</t>
  </si>
  <si>
    <t>STRATEGY S.A.S</t>
  </si>
  <si>
    <t>AA MANTENIMIENTO A COMPUTADORES S.A.S.</t>
  </si>
  <si>
    <t>PEDRO ANTONIO TOLEDO PENAGOS</t>
  </si>
  <si>
    <t>YUDY JIMENA GAITAN GUAJE</t>
  </si>
  <si>
    <t>AXA COLPATRIA SEGUROS SA</t>
  </si>
  <si>
    <t>LLANTAS E IMPORTACIONES SAGU SAS</t>
  </si>
  <si>
    <t>UNION TEMPORAL M&amp;L</t>
  </si>
  <si>
    <t>COMPAÑIA DE SERVICIOS TECNICOS BOV S A S</t>
  </si>
  <si>
    <t>LA PREVISORA S A COMPAÑIA DE SEGUROS</t>
  </si>
  <si>
    <t>PC PRONTO SOCIEDAD POR ACCIONES SIMPLIFI CADA</t>
  </si>
  <si>
    <t>DIGITAL CENTER VENTAS E IMPORTACIONES JE SAS</t>
  </si>
  <si>
    <t>SERVICIOS POSTALES NACIONALES S A</t>
  </si>
  <si>
    <t>CENTRO INTEGRAL DE MANTENIMIENTO AUTOCAR S SAS</t>
  </si>
  <si>
    <t>GRAN IMAGEN S.A.S.</t>
  </si>
  <si>
    <t>SEGURIDAD COSMOS LTDA</t>
  </si>
  <si>
    <t>GOURIYU SISTEMS S.A.S</t>
  </si>
  <si>
    <t>SECURITY VIDEO EQUIPMENT SAS</t>
  </si>
  <si>
    <t>900336588</t>
  </si>
  <si>
    <t>900157340</t>
  </si>
  <si>
    <t>811021363</t>
  </si>
  <si>
    <t>830053792</t>
  </si>
  <si>
    <t>900280219</t>
  </si>
  <si>
    <t>79378411</t>
  </si>
  <si>
    <t>52805241</t>
  </si>
  <si>
    <t>860002184</t>
  </si>
  <si>
    <t>800089111</t>
  </si>
  <si>
    <t>901380722</t>
  </si>
  <si>
    <t>900910140</t>
  </si>
  <si>
    <t>860002400</t>
  </si>
  <si>
    <t>830089925</t>
  </si>
  <si>
    <t>901144306</t>
  </si>
  <si>
    <t>900062917</t>
  </si>
  <si>
    <t>830023178</t>
  </si>
  <si>
    <t>800023646</t>
  </si>
  <si>
    <t>900738226</t>
  </si>
  <si>
    <t>830005066</t>
  </si>
  <si>
    <t>FDLE-SMC-185-2016</t>
  </si>
  <si>
    <t>FDLE-SAMC-138-2016</t>
  </si>
  <si>
    <t>FDLE-SMIC-269-2017</t>
  </si>
  <si>
    <t>FDLE-SMC-293-2018</t>
  </si>
  <si>
    <t>FDLE-SMC-328-2018</t>
  </si>
  <si>
    <t>FDLE-SAMC-285-2018</t>
  </si>
  <si>
    <t>FDLE-SMC-229-2019</t>
  </si>
  <si>
    <t>FDLE-SASIP-368-2019</t>
  </si>
  <si>
    <t>FDLE-SMC-228-2019</t>
  </si>
  <si>
    <t>FDLE-SMC-274-2019</t>
  </si>
  <si>
    <t>FDLE-LP-063-2020</t>
  </si>
  <si>
    <t>FDLE-SMC-108-2020</t>
  </si>
  <si>
    <t>FDLE-SAMC-298-2020</t>
  </si>
  <si>
    <t>FDLE-SMC-317-2020</t>
  </si>
  <si>
    <t>FDLE-SMIC-353-2020</t>
  </si>
  <si>
    <t>FDLE–SMIC-0357-2020</t>
  </si>
  <si>
    <t>FDLE-SAMC-375-2020</t>
  </si>
  <si>
    <t>FDLE-CD-423-2020</t>
  </si>
  <si>
    <t>FDLE-SMC-422-2020</t>
  </si>
  <si>
    <t>FDLE-LP-426-2020</t>
  </si>
  <si>
    <t>FDLE-SAMC-443-2020</t>
  </si>
  <si>
    <t>FDLE-SASI-448-2020</t>
  </si>
  <si>
    <t>FDLE-SMC-450-2020</t>
  </si>
  <si>
    <t>ADICIÓN Y PRORROGA N° 01, AL CONTRATO 240 DE 2019, QUE TIENE POR OBJETO.  PRESTACIÓN DE SERVICIOS DE CORRO CERTIFICADO Y MENSAJERIAEXPRESA PARA COMUNICACIONES EMITIDAS POR LA ALCALDÍA LOCAL DE ENGATIVÁ Y SUS DEPENDENCIAS. REEMPLAZA CDP 1355 POR CONSTITUIRSE COMOOBLIGACION POR PAGAR</t>
  </si>
  <si>
    <t>ADICION Y PRORROGA N°2 AL CONTRATO 232-2018 CUYO OBJETO ES: CONTRATAR LOS SEGUROS QUE AMPAREN LOS INTERESES PATRIMONIALES ACTUALES Y FUTUROS, ASI COMO LOS BIENES DE PROPIEDAD DEL FONDO DE DESARROLLO LOCAL DE ENGATIVA, QUE ESTEN BAJO SU RESPONSABILIDAD Y CUSTODIA Y AQUELLOS QUE SEAN ADQUIRIDOS PARA DESARROLLAR LAS FUNCIONES INHERENTES A SU ACTIVIDAD, ASI COMO LA EXPEDICION DE UNA POLIZA COLECTIVA DE SEGURO DE VIDA Y CUALQUIER OTRA POLIZA DE SEGUROS QUE REQUIERA LA ENTIDAD EN EL DESARROLLO DE SUS ACTIVIDADES,SE EXPIDE CERTIFICADO DE DISPONIBILIDAD MEMORANDO CON SOLICITUD 20196020017933 RECIBIDO PARA TRAMITE DE FECHA 16 DE MAYO DE 2019. SE REEMPLAZA CDP 821 POR CONSTITUIRSE COMO OBLIGACION POR PAGAR. SE REEMPLAZA CRP 867 POR CONSTITUIRSE COMO OBLIGACION POR PAGAR.</t>
  </si>
  <si>
    <t>ADICION Y PRORROGA N° 1 AL CONTRATO  206 DE 2019, CUYO OBJETO ES:  CONTRATAR LA PRESTACION DEL SERVICIO INTEGRAL DE VIGILANCIA Y SEGURIDAD PRIVADA, PERMANTE, PARA TODOS LOS BIENES MUEBLES E INMUEBLES DE PROPIEDAD DEL FONDO DE DESARROLLO LOCAL DE ENGATIVA, Y DE TODOS AQUELLOS POR LOS CUALES LLEGARE A SER RESPONSABLE  , SE EXPIDE CERTIFICADO DE DISPONIBILIDAD PRESUPUESTAL CON MEMORANDO N° 20196020045823, RECIBIDO PARA TRAMITE DE FECHA 11 DE DICIEMBRE DE 2019. SE REEMPLAZA CDP 1334 POR CONSTITUIRSE COMO OBLIGACION POR PAGAR,SE REEMPLAZA CRP 1494.</t>
  </si>
  <si>
    <t>ADICION N°1 Al contrato 228 de 2018, que tiene por objeto:  Contratar a monto agotable el mantenimiento preventivo y correctivo consuministro de respuestos y accesorios nuevos, genuinos y originales de cada una de las marcas de los vehiculos livianos, pesados y maquinaria amarilla del fondo de desarollo local de engativa, grupo1- Vehiculos livianos , por valor de $10.000.000 . Se expide Disponibilidad con Memorando 20196020015403 recibido para tramite de fecha 25-04-2019. SE REEMPLAZA CDP 803 POR CONSTITUIRSE COMO OBLIGACION POR PAGAR.</t>
  </si>
  <si>
    <t>ADICION AL CONTRATO 275 DE 2018, CUYO OBJETO ES :  REALIZAR EL MANTENIMIENTO  TÉCNICO CORRECTIVO Y PREVENTIVO DEL ASCENSOR UBICADO EN EL EDIFICIO DE LA ALCLAIDA DE ENGATIVA  SE EXPIDE CERTIFICADO DE DISPONIBILIDAD ATENDIENDO MEMORANDO DE SOLICITUD 20196020040713 RECIBIDO PARA TRAMITE DE FECHA 31 DE OCTUBRE DE 2019. SE REEMPLAZA CDP  1275 POR CONSTITUIRSE COMO OBLIGACION POR PAGAR. SE REEMPLAZA CRP N°1462.</t>
  </si>
  <si>
    <t>AIDICION Nº 1 ATENTAMENTE ME PERMITO SOLICITARLE SE SIRVA EXPEDIR LA DISPONIBILIDAD PARA GASTOS DE FUNCIONAMIENTO:ADICIÓN NRO. 1, AL CONTRATO INTERADMINISTRATIVO 211 DE 2017, QUE TIENE POR OBJETO: ¿PRESTACIÓN DE SERVICIOS DE CORREO CERTIFICADO Y    MENSAJERÍA EXPRESA PARA EL FONDO DE DESARROLLO LOCAL DE ENGATIVÁ.¿CUATRO MILLONES DE PESOS MDA/CTE ($ 4.000.000).SE EXPIDE CDP  A SOLICITUD DE LA DRA ANGELA VIANNEY ORTIZ CON MEMORANDO 20186020008523 DE FECHA 26 DE FEBRERO DE 2018. SE REEMPLAZA COMO OBLIGACION POR PAGAR 2019 ELCDP  691 DE LA VIGENCIA 2018.SE REEMPLAZA CDP 9 POR CONSTITUIRSE COMO OBLIGACION POR PAGAR VIGENCIA 2019. REEMPLAZA CRP N° 9.</t>
  </si>
  <si>
    <t>ADICION Y PRORROGA Nº 1. ATENTAMENTE ME PERMITO SOLICITARLE SE SIRVA EXPEDIR LA DISPONIBILIDAD PARA GASTOS DE FUNCIONAMIENTO:ADICIÓN Y PRORROGA N° 1 AL CPS N° 197 DE 2017, EL CUAL TIENE POR OBJETO CONTRATAR LOS SEGUROS QUE AMPAREN LOS INTERESES PATRIMONIALES ACTUALES Y FUTUROS, ASÍ COMO LOS BIENES  DE PROPIEDAD DEL FONDO DE DESARROLLO LOCAL DE ENGATIVÁ, QUE ESTÉN BAJO SU RESPONSABILIDAD Y CUSTODIA Y AQUELLOS QUE SEAN ADQUIRIDOS PARA DESARROLLAR LAS FUNCIONES INHERENTES A SU ACTIVIDAD ASÍ COMO LA EXPEDICIÓN DE CUALQUIER OTRA PÓLIZA DE SEGUROS QUE REQUIERA LA ENTIDAD EN EL DESARROLLO DE SU ACTIVIDAD,SE EXPIDE CDP A SOLICITUD DE LA DRA ANGELA VIANNEY ORTIZ, CON SMEMORNADO 20186020010253 DE FECHA 15 DE MARZO DE 2018 Y RECIBIDO PARA TRAMITE DE FECHA 23-03-2018. SE REEMPLAZA COMO OBLIGACION POR PAGAR 2019 EL CDP  700 DE LA VIGENCIA 2018.SE REEMPLAZA CDP 19. REEMPLAZA CRP N° 19.</t>
  </si>
  <si>
    <t>ADICIONAR POR SEGUNDA VEZ Y PRORROGAR POR PRIMERA VEZ EL CPS N° 145 DE 2016, EL CUAL TIENE POR OBJETO CONTRATAR LOS SEGUROS QUE AMPAREN LOS INTERESES PATRIMONIALES ACTUALES Y FUTUROS, ASÍ COMO LOS BIENES  DE PROPIEDAD DEL FONDO DE DESARROLLO LOCAL DE ENGATIVÁ, QUE ESTÉN BAJO SU RESPONSABILIDAD Y CUSTODIA Y AQUELLOS QUE SEAN ADQUIRIDOS PARA DESARROLLAR LAS FUNCIONES INHERENTES A SU ACTIVIDAD ASÍ COMO LA EXPEDICIÓN DE CUALQUIER OTRA PÓLIZA DE SEGUROS QUE REQUIERA LA ENTIDAD EN EL DESARROLLO DE SU ACTIVIDAD, SE EXPIDE SEGUN MEMORANDO 20176020007613 DE FECHA 20 DE ABRIL DEL 2017, SE EXPIDE CRP CON MINUTA DE FECHA 21 DE ABRIL DE 2017. REEMPLAZA EL RP NO. 937 DEL 2017 POR CONSTITUIRSE COMO OBLIGACIONES POR PAGAR. SE REEMPLAZA COMO OBLIGACION POR PAGAR 2019 EL CDP  156 DE LA VIGENCIA 2018.E REEMPLAZA COMO OBLIGACION POR PAGAR 2020 EL CDP  37. REEMPLAZA CRP N° 37</t>
  </si>
  <si>
    <t>ADICION N° 1 AL CONTRATO 349 DE 2019, CUYO OBJETO ES :  CONTRATAR LOS SGUROS QUE AMPAREN LOS INTERESES PATRIMONIALES ACTUALES Y FUTUROS, ASÍ COMO LOS  BIENES DE PROPIEDAD DEL FONDO DE DESARROLLO LOCAL DE ENGATIVÁ, QUE ESTÉN BAJO SU RESPONSABOILIDAD Y CUSTODIA Y AQUELLOS QUE SEAN ADQUIRIDOS PARA DESARROLLAR LAS FUNCIONES INHERENTES A SU ACTIVIDAD, SE EXPIDE CERTIFICADO DE DISPONIBILIDAD CON SOLICITUD 20206020011973 RECIBIDO PARA TRAMITE DE FECHA MAR 18/20.SE EXPIDE REGISTRO PRESUPUESTAL UNA VEZ SE VERIFICA MODIFICACION CONTRACTUAL EN LA PLATAFORMA SECOP , MEMORANDO CON SOLICITUD 20206020012403 RECIBIDO PARA TRAMITE DE FECHA MAR 24/20.</t>
  </si>
  <si>
    <t>ADICION Y PRORROGA N°1 AL CONTRATO 358 DE 2019 CUYO OBJETO ES:CONTRATAR LOS SEGUROS DE VIDA PARA LOS EDILES DEL FONDO DE DESARROLLOLOCAL DE ENGATIVA Y EL SEGURO DE ACCIDENTES REQUERIDO PARA EL CONVENIO CON LA FILARMONICA DE BOGOTA,SE EXPIDE CERTIFICADO DE DISPONIBLIDAD CON MEMORANDO 20196020018343 SOLICITUD SIPSE 46734,RECIBIDO PARA TRAMITE DE FECHA MAY 26/20. SE EXPIDE REGISTRO PRESUPUESTALUNA VEZ SE VERIFICAN PLATAFORMAS SECOP, SIPSE, MEMORANDO CON SOLICITUD 20206020019483 RECIBIDO PARA TRAMITE DE FECHA MAY 27/20.</t>
  </si>
  <si>
    <t>ADICION Y PRORROGA N°1 AL CONTRATO 351 DE 2019, CUYO OBJETO ES:ARRENDAMIENTO DE IMPRESORAS NUEVAS MULTIFUNCIONALES, FOTOCOPIADO Y ESCANER, ASI COMO SUMINISTRO DE TÓNERES PARA ESTOS MISMOS, REQUERIDOS POR EL FONDO DE DESARROLLO LOCAL DE ENGATIVA, SE EXPIDE CERTIFICADO DE DISPONIBILIDAD DE DISPONIBILIDAD PRESUPUESTAL CON MEMORANDO 20196020018333, SOLICITUD SIPSE 46649 RECIBIDO PARA TRAMITE DE FECHA MAY 26/20.  SE RECIBE PARA TRÁMITE  01 DE JUNIO 2020 CON SOLICITUD RADICADO N° 20206020020673. C-SIPSE 0445445128729.</t>
  </si>
  <si>
    <t>ADICION N°2 CTO 349- 2019 , CUYO OBJETO ES:  CONTRATAR LOS SEGUROS QUE AMPAREN LOS INTERES PATRIMONIALES ACTUALES Y FUTUROS, ASI COMO LOS BIENES DE PROPIEDAD DEL FONDO DE DESARROLLO LOCAL DE ENGATIVA, QUE ESTEN BAJO SU RESPONSABILIDAD Y CUSTODIA Y AQUELLOS QUE SEAN ADQUIRIDOS PARA DESARROLLAR LAS FUNCIONES INHERENTES A SU ACTIVIDAD,SE EXPIDE CERTIFICADO DE DISPONIBILIDAD CON SOLICITUD DE SIPSE 48471, MEMORANDO CON SOLICITUD 20206020026853 RECIBIDO PARA TRAMITE DE FECHA JUL 14 DE 2020.SE EXPIDE REGISTRO PRESUPUESTAL UNA VEZ REVISADAS LAS PLATAFORMAS SECOP, SIPSE, MEMORANDO CON SOLICITUD 20206020028573 RECIBIDO PARA TRAMITE DE FECHA JUL 24 DE 2020.</t>
  </si>
  <si>
    <t>ADICION Y PRORROGA N°3 AL CONTRATO 349 DE 2019, CUYO OBJETO ES: CONTRATAR LOS SEGUROS QUE AMPAREN LOS INTERESES PATRIMONIALES ACTUALES Y FUTUROS, ASI COMO LOS BIENES DE PROPIEDAD DEL FONDO DE DESARROLLO LOCAL DE ENGATIVÁ, QUE ESTÉN BAJO SU RESPONSABILIDAD Y CUSTODIA Y AQUELLOS QUE SEAN ADQUIRIDOS PARA DESARROLLAR FUNCIONES INHERENTES A SU ACTIVIDAD , SE EXPIDE CDP CON MEMORANDO DE SOLICITUD 20206020029203 RECIBIDO PARA TRAMITE DE FECHA JUL 28 DE 2020.SE EXPIDE REGISTRO PRESUPUESTAL UNA VEZ VERIFICADAS LAS PLATAFORMAS SECOP, MEMORANDO CON SOLICITUD 20206020029093 RECIBIDO PARA TRAMITE DE FECHA JUL 28 DE 2020.</t>
  </si>
  <si>
    <t>ADICION Y PRORROGA N° 1 AL CONTRATO 357 DE 2019, CUYO OBJETO ES:  PRESTAR SERVICIOS DE MANTENIMIENTO PREVENTIVO Y CORRECTIVO CON SUMINISTRO DE REPUESTOS Y ACCESORIOS NUEVOS, GENUINOS Y ORIGINALES DE CADA UNA DE LAS MARCAS DE LOS VEHICULOS LIVIANOS, PESADOS Y MAQUINARIA AMARILLA DEL FONDO DE DESARROLLO LOCAL DE ENGATIVÁ , A MONTO AGOTABLE, SE EXPIDE CERTIFICADO DE DISPONIBILIDAD PRESUPUESTAL CON SOLICITUD SIPSE 47958, MEMORANDO CON SOLICITUD 20206020028243 RECIBIDO PARA TRAMITE DE FECHA JUL 22 DE 2020. SE RECIBE PARA TRAMITE DE CRP SEPTIEMBRE 07 DE 2020 CON RADICADO 20206020033603.</t>
  </si>
  <si>
    <t>ADICION N.1 Contrato 124 de 2020 cuyo objeto es: “PRESTAR EL SERVICIOINTEGRAL DE VIGILANCIA Y SEGURIDAD PRIVADA, PERMANENTE, PARA TODOS LOSBIENES MUEBLES E INMUEBLES DE PROPIEDAD DEL FONDO DE DESARROLLO LOCAL DEENGATIVÁ, Y DE TODOS AQUELLOS POR LOS CUÁLES LLEGARE A SER RESPONSABLE”.Se expide CDP con solicitud SIPSE 51325 , memorando con solicitud20206020039043 recibido para tramite de fecha OCT 27/2020.Se expide CRPuna vez revisadas plataforma secop, se expide CRP con memorando20206020039373 recibido para tramite de fecha NOV 4/2020.</t>
  </si>
  <si>
    <t>Adicion N°1 al contrato 296 de 2020, cuyo objeto es:" ADQUIRIR LOSSEGUROS QUE AMPARE EL FONDO DE DESARROLLO LOCAL DE ENGATIVÁ DE LASIGUIENTE MANERA, GRUPO 2: SEGURO DE VIDA GRUPO PARA LOS EDILES", Seexpide CDP con memorando 20206020046803 recibido para tramite de fechaDIC 18 de 2020.Se expide crp con memorando 20206020047563 de fecha DIC23 de 2020.</t>
  </si>
  <si>
    <t>Adición N°1 al contrato 374 de 2020, cuyo objeto es: "Adquirir losseguros que amparen los intereses patrimoniales actuales y futuros, asicomo los bienes muebles e inmuebles, manejo global, responsabilidadcivil y cualquier otra póliza de seguro que requiera el fondo dedesarrollo local de Engativá", Se expide CDP con memorando20206020046973 recibido para tramite de fecha DIC 18 DE 2020.Se expideCRP con memorando 20206020047573 recibido para tramite de fecha DIC 23DE 2020.</t>
  </si>
  <si>
    <t>ADICION N°1 AL CONTRATO 441 DE 2020, cuyo objeto es:" PRESTAR ELSERVICIO INTEGRAL DE VIGILANCIA Y SEGURIDAD PRIVADA,PERMANENTE, PARATODOS LOS BIENES MUEBLES E INMUEBLES DE PROPIEDAD DELFONDO DE DESARROLLOLOCAL DE ENGATIVÁ, Y DE TODOS AQUELLOS POR LOSCUALES LLEGUE  A SERRESPONSABLE", Se expide CDP con memorando 20206020047063 recibido paratramite de fecha DIC 18 de 2020. SE EXPIDE CRP POR SOLICITUD CONRADICADO N° 20206020047633 DE DIC.22.20 SE RECIBE PARA TRAMITE EL 23 DEDICIEMBRE DE 2020. VERIFICADO SIPSE.</t>
  </si>
  <si>
    <t>COMPAÑIA DE VIGILANCIA COVISUR DE COLOMB IA LTDA.</t>
  </si>
  <si>
    <t>TOYOCAR'S INGENIERIA AUTOMOTRIZ LIMITADA TOYOCAR'S LTDA</t>
  </si>
  <si>
    <t>SERVINDUSTRIALES DEL HUILA SAS</t>
  </si>
  <si>
    <t>SEGUROS DE VIDA DEL ESTADO S.A.</t>
  </si>
  <si>
    <t>SOLUTION COPY LTDA</t>
  </si>
  <si>
    <t>891502104</t>
  </si>
  <si>
    <t>800240740</t>
  </si>
  <si>
    <t>900347045</t>
  </si>
  <si>
    <t>860009174</t>
  </si>
  <si>
    <t>830053669</t>
  </si>
  <si>
    <t>1310202020101</t>
  </si>
  <si>
    <t>131020202030502</t>
  </si>
  <si>
    <t>131089001</t>
  </si>
  <si>
    <t>131089002</t>
  </si>
  <si>
    <t>11242318</t>
  </si>
  <si>
    <t>PAGO SERVICIOS PUBLICOS ACUEDUCTO Y ASEO, CASAS ADULTO MAYOR DE LOS INMUEBLES DADOS EN COMODATO AL FONDO DE DESARROLLO LOCAL, UBICADOS EN LA CRA 110 Nº 76-18  GARCÉS NAVAS CUENTA Nº 11242318  Y CALLE 71# 81A- 56/60  LA CLARITA CUENTA Nº 10732356, PARA LA VIGENCIA 2020, SE EXPIDE CERTIFICADO DE DISPONIBILIDAD CON MEMORANDO 2020602006453.SE EXPIDE REGISTRO PRESUPUESTAL PARA PAGO SERVICIO DE ASEO DE LA CALA DE LA CLARITA POR VALOR DE $ 87.560.</t>
  </si>
  <si>
    <t>131020202020106</t>
  </si>
  <si>
    <t>9122020</t>
  </si>
  <si>
    <t>10122020</t>
  </si>
  <si>
    <t>11122020</t>
  </si>
  <si>
    <t>Atentamente me permito solicitarle expedir el siguiente Certificado deDisponibilidad Presupuestal, Registros Presupuestales y Ordenes de Pagocon rubro 3.1.2.02.02.02.0001.006 “Servicios de Seguros de SaludEdiles”. Pago salud 11 ediles de la Localidad de Engativácorrespondiente a los aportes del mes de septiembre de 2020 segúnplanilla pila 45802445, por valor de $10.302.600.Se expide CDP conmemorando 20206020037713 recibido para tramite de fecha OCT 19/2020.PagoSalud Compensar EPS.</t>
  </si>
  <si>
    <t>Atentamente me permito solicitarle expedir el siguiente Certificado deDisponibilidad Presupuestal, Registros Presupuestales y Ordenes de Pagocon rubro 3.1.2.02.02.02.0001.006 “Servicios de Seguros de SaludEdiles”. Pago salud 11 ediles de la Localidad de Engativácorrespondiente a los aportes del mes de octubre de 2020 según planillapila 46425160, por valor de $10.302.600.Se expide CDP con memorando consolicitud 20206020039653 recibido para tramite de fecha NOV 05/2020.Seexpide CRP para dar continuidad con el pago.</t>
  </si>
  <si>
    <t>Pago salud 11 ediles de la Localidad de Engativá correspondiente a losaportes del mes de noviembre de 2020 según planilla pila 47001295, porvalor de $10.302.600, Se expide CDP con memorando 20206020043543recibido para tramite de fecha DIC 02 de 2020.Se expide CRP para darcontinuidad con el pago.</t>
  </si>
  <si>
    <t>131020202030604</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</si>
  <si>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PARA PAGO SERVICIO DE ENERGIA, CUENTA CONTRATO 2235640-1 PERIODO FACTURADO 20-12-2019 AL 22-01-2020</t>
  </si>
  <si>
    <t>PAGO SERVICIOS PUBLICOS ENERGIA, CASAS ADULTO MAYOR DE LOS INMUEBLES DADOS EN COMODATO AL FONDO DE DESARROLLO LOCAL DE ENGATIVÁ, UBICADOS EN LA CRA110 N° 76-18 CUENTA N 20735417 GARCES NAVAS Y CALLE 71# 81A - 56/60 CUENTA N° 2235640 LA CLARITA, PARA LA VIGENCIA 2020 SE EXPIDE CRP SEGÚN FACTURA N° 2073514-7 DE ENEL CODENSA POR SERVICIO DE ENERGIA  DE LA KRA 110 N° 76-18. P.O FEB.13/20.</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</si>
  <si>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PARA PAGO SERVICIO DE ENERGIA CASA LA LA CLARITA, PERIODO FACTURADO 22-01-2020 AL 22-02-2020 POR FAVOR DE $ 221.500.</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</si>
  <si>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PARA PAGO SERVICIO DE ENERGIA CASA GARCES NAVAS CUENTA CONTRATO 20735417, PERIODO FACTURADO 03 FEB AL 02 MARZO DE 2020 POR VALOR DE $ 123.673.</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</si>
  <si>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PARA PAGO, SERVICIO DE ENERGIA CASA LA CLARITA PERIODO FACTURADO 20 DE FEB AL 19 DE MARZO POR VALOR DE $ 255.120</t>
  </si>
  <si>
    <t>PAGO SERVICIOS PUBLICOS ENERGIA, CASAS ADULTO MAYOR DE LOS INMUEBLES DADOS EN COMODATO AL FONDO DE DESARROLLO LOCAL DE ENGATIVÁ, UBICADOS EN LA CRA110 N° 76-18 CUENTA N 20735417 GARCES NAVAS Y CALLE 71# 81A - 56/60 CUENTA N° 2235640 LA CLARITA, PARA LA VIGENCIA 2020. SE CANCELA SERVICIO DE LA CASA DEL ADULTO MAYOR DE LA CLARITA CALLE 71 N° 81 A 60. DEL PERIODO19 DE MARZO A 21 DE ABRIL 2020.</t>
  </si>
  <si>
    <t>PAGO SERVICIOS PUBLICOS ENERGIA, CASAS ADULTO MAYOR DE LOS INMUEBLES DADOS EN COMODATO AL FONDO DE DESARROLLO LOCAL DE ENGATIVÁ, UBICADOS EN LA CRA110 N° 76-18 CUENTA N 20735417 GARCES NAVAS Y CALLE 71# 81A - 56/60 CUENTA N° 2235640 LA CLARITA, PARA LA VIGENCIA 2020. SE CANCELA FACTURA (HOGAR DE PASO GARCES NAVAS) 180 KWH N° 591572102-7</t>
  </si>
  <si>
    <t>PAGO SERVICIOS PUBLICOS ENERGIA, CASAS ADULTO MAYOR DE LOS INMUEBLES DADOS EN COMODATO AL FONDO DE DESARROLLO LOCAL DE ENGATIVÁ, UBICADOS EN LA CRA110 N° 76-18 CUENTA N 20735417 GARCES NAVAS Y CALLE 71# 81A - 56/60 CUENTA N° 2235640 LA CLARITA, PARA LA VIGENCIA 2020, SE EXPIDE CERTIFICADO DE REGISTRO PRESUPUESTAL PARA PAGO SERVICIO DE ENERGIA CUENTA CONTRATO 22356401 POR VALOR DE 217.310</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</si>
  <si>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PARA PAGO SERVICIO DE ENERGIA CASA GARCES NAVAS, CUENTA CONTRATO 20735417, PERIODO FACTURADO 30 ABRIL AL 01 DE JUNIO DE 2020,</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</si>
  <si>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CUENTA CONTRATO 22356401 PERIODO FACTURADO 19 DE JULIO AL 22 DE JULIO DE 2020, POR VALOR DE $ 352.400</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</si>
  <si>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PARA PAGO SERVICIO DE ENERGIA CASA LA CLARITA , CUENTA CONTRATO  22356401  PERIODO FACTURADO 22 DE JULIO DE 2020 AL 21 DE AGOSTO DE 2020, POR VALOR DE $ 291.310.</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</si>
  <si>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PARA PAGO SERVICIO DE ENERGIA CUENTA CONTRATO 20735417 PARA EL PERIODO DEL 02 DE JULIO AL 31 DE JULIO DE 2020, POR VALOR DE $ 101.570.</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</si>
  <si>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PARA PAGO SERVICIO DE ENERGIA CASA GARCES NAVAS, PERIODO FACTURADO 02 DE MARZO AL 31 DE MARZO DE 2020, POR VALOR DE $121.820.</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</si>
  <si>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PARA PAGO SERVICIO DE ENERGIA CASA LA CLARITA, CUENTA CONTRATO 2235640-1 PERIODO FACTURADO DEL 20 DE MAYO AL 19 DE JUNIO DE 2020, POR VALOR DE $297.290.</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</si>
  <si>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PARA PAGO SERVICIO DE ENERGIA CASA GARCES NAVAS, PERIODO FACTURADO 01 DE JUNIO AL 01 DE JULIO DE 2020, POR VALOR DE $38.800</t>
  </si>
  <si>
    <t>PAGO SERVICIOS PUBLICOS ENERGIA, CASAS ADULTO MAYOR DE LOS INMUEBLES DADOS EN COMODATO AL FONDO DE DESARROLLO LOCAL DE ENGATIVÁ, UBICADOS EN LA CRA110 N° 76-18 CUENTA N 20735417 GARCES NAVAS Y CALLE 71# 81A - 56/60 CUENTA N° 2235640 LA CLARITA, PARA LA VIGENCIA 2020, SE EXPIDE REGISTRO PRESUPUESTAL PARA PAGO SERVICIO DE ENERGIA CUENTA CONTRATO 20735417 GARCES NAVAS, PERIODO FACTURADO 31 DE JULIO AL 01 DE SEP DE 2020, POR VALOR DE $ 84.800.</t>
  </si>
  <si>
    <t>22356401</t>
  </si>
  <si>
    <t>20735417</t>
  </si>
  <si>
    <t>PAGO SERVICIOS PUBLICOS ENERGIA, Casas Adulto Mayor de los inmueblesdados en comodato al Fondo de Desarrollo Local de Engativá, ubicados enla Cra110 N° 76-18 cuenta n  20735417 Garcés Navas y Calle 71# 81a -56/60 Cuenta n° 2235640 la Clarita, para la vigencia 2020,Se expide CRPpara pago de servicio de Energía Casa la Clarita cuenta contrato CUENTA2235640-1 periodo facturado del 21/08/2020 al 22/09/2020 por valor de$323.570.</t>
  </si>
  <si>
    <t>PAGO SERVICIOS PUBLICOS ENERGIA, Casas Adulto Mayor de los inmueblesdados en comodato al Fondo de Desarrollo Local de Engativá, ubicados enla Cra110 N° 76-18 cuenta n  20735417 Garces Navas y Calle 71# 81a -56/60 Cuenta n° 2235640 la Clarita, para la vigencia 2020 , Se expideCRP para pago servicio de energía cuenta contrato Garcés Navas cuentacontrato 20735417 periodo facturado 01 septiembre 2020 de 01 octubre de2020, por valor de $43.210.</t>
  </si>
  <si>
    <t>PAGO SERVICIOS PUBLICOS ENERGIA, Casas Adulto Mayor de los inmueblesdados en comodato al Fondo de Desarrollo Local de Engativá, ubicados enla Cra110 N° 76-18 cuenta n  20735417 Garces Navas y Calle 71# 81a -56/60 Cuenta n° 2235640 la Clarita, para la vigencia 2020. Se expide CRPpara pago servicio de Energia Casa la Clarita, cuenta contrato 2235640-1periodo facturado 22 de septiembre al 21 de octubre por valor de$387.040</t>
  </si>
  <si>
    <t>PAGO SERVICIOS PUBLICOS ENERGIA, Casas Adulto Mayor de los inmueblesdados en comodato al Fondo de Desarrollo Local de Engativá, ubicados enla Cra110 N° 76-18 cuenta n  20735417 Garces Navas y Calle 71# 81a -56/60 Cuenta n° 2235640 la Clarita, para la vigencia 2020. Se expide CRPpara pago servicio de Energia Casa Garces Navas, cuenta contrato20735417 periodo facturado del 01 de octubre al 31 de octubre de 2020,por valor de $35.310</t>
  </si>
  <si>
    <t>PAGO SERVICIOS PUBLICOS ENERGIA, Casas Adulto Mayor de los inmueblesdados en comodato al Fondo de Desarrollo Local de Engativá, ubicados enla Cra110 N° 76-18 cuenta n  20735417 Garces Navas y Calle 71# 81a -56/60 Cuenta n° 2235640 la Clarita, para la vigencia 2020, Se expide CRPpara pago servicio de energía cuenta n  20735417 Garces Navas ,periodofacturado 03 de noviembre al 03 de diciembre por valor de $ 33.490</t>
  </si>
  <si>
    <t>PAGO SERVICIOS PUBLICOS ENERGIA, Casas Adulto Mayor de los inmueblesdados en comodato al Fondo de Desarrollo Local de Engativá, ubicados enla Cra110 N° 76-18 cuenta n  20735417 Garces Navas y Calle 71# 81a -56/60 Cuenta n° 2235640 la Clarita, para la vigencia 2020. Se expide CRPpara pago.</t>
  </si>
  <si>
    <t>CODENSA S.A. ESP</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</si>
  <si>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PRESUPUESTAL PARA PAGO SERVICIO DE ENERGIA EDIFICIO ALCALDIA, PERIODO FACTURADO 19-12-2019 AL 21-01-2020 POR VALOR DE $ 7.764.140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</si>
  <si>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PARA PAGO SERVICIO DE ENERGIA CUENTA CONTRATO 0762382-3 PERIODO FACTURADO 19-12-2019 AL 21-01-2020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</si>
  <si>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PRESUPUESTAL PARA PAGO SERVICIO DE ENERGIA, CUENTA CONTRATO 0762382-3, PERIODO FACTURADO 21-01 AL 19-02 DE 2020, POR VALOR DE $ 55.170.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</si>
  <si>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PRESUPUESTAL PARA PAGO SERVICIO DE ENERGIA, PERIODO FACTURADO DEL 19 DE FEB AL 18 DE MARZO POE VALOR DE $ 53.520.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</si>
  <si>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PRESUPUESTAL PARA PAGO SERVICIO DE ENERGIA EDIFICIO CALE CUENTA CONTRATO 0762376-4 POR VALOR DE $15.530.480.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</si>
  <si>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 SE CALLE 71 A N° 72 A 59 BODEGA SERVICIO DEL PERÍODO MARZO 18 A ABRIL 20 DE 2020.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</si>
  <si>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PRESUPEUSTAL PARA PAGO SERVICIO DE ENERGIA EDIFICIO CALE, PERIODO FACTURADO DEL 18 DE MARZO A 20 DE ABRIL  DE 2020, POR VALOR DE $ 5.760.420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</si>
  <si>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PRESUPUESTAL PARA PAGO SERVICIO DE ENERGIA CUENTA CONTRATO 7623823 PERIODO FACTURADO 20 ABRIL AL 18 DE JUNIO DE 2020, POR VALOR DE $157.490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</si>
  <si>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PRESUPUESTAL PARA PAGO SERVICIO DE ENERGIA EDIFIO CALE CUENTA CONTRATO 0762376-4 PERIODO FACTURADO 20 ABRIL AL 18 DE JUNIO , POR VALOR DE 11.953.210 .</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</si>
  <si>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PRESUPUESTAL PARA PAGO SERVICIO DE ENERGIA, CUENTA CONTRATO 0762376-4 EDIFICIO CALE, PERIODO FACTURADO 18 DE JUNIO AL 21 DE JULIO DE 2020.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</si>
  <si>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PRESUPUESTAL PARA PAGO SERVICIO DE ENERGIA  EDIFICIO CALE, CUENTA CONTRATO07623764  PERIODO FACTURADO 21 DE JULIO DE 2020 AL 20 DE AGOSTO DE 2020, POR VALOR DE $ 6.562.310.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</si>
  <si>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PRESUPUESTAL PARA PAGO SERVICIO DE ENERGIA  BODEGA , CUENTA CONTRATO  07623823  PERIODO FACTURADO 21 DE JULIO DE 2020 AL 20 DE AGOSTO DE 2020, POR VALOR DE $ 212.930.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</si>
  <si>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2020.SE EXPIDE REGISTRO PRESUPUESTAL 07623823 PARA PAGO SERVICIO DE ENERGIA BODEGA PERIODO FACTURADO 21 AGOSTO DE 2020 AL 20 SEPTIEMBRE DE 2020, POR VALOR DE $ 46.970.</t>
  </si>
  <si>
    <t>PAGO SERVICIO DE ENERGIA CODENSA,DE LOS INMUEBLES UBICADOS EN LA CALLE 71 # 73 A 44 CON CUENTA Nº 0762376-4 Y EN LA CALLE 71 A # 72 A 59 CON CUENTA Nº 0762382-3, PARA LA VIGENCIA 2020. SE EXPIDE CERTIFICADO DE DISPONIBILIDAD CON MEMORANDO 20206020002263 RECIBIDO PARA TRAMITE DE FECHA 24 DE ENERO DE 2020. SE EXPIDE REGISTRO PRESUPUESTAL PARA PAGO SERVICIO DE ENERGIA EDIFICIO CALE CUENTA CONTRATO 7623764 PERIODO FACTURADO 21 DE AGOSTO AL 20 DE SEPTIEMBRE DE 2020.</t>
  </si>
  <si>
    <t>131020202040101</t>
  </si>
  <si>
    <t>07623764</t>
  </si>
  <si>
    <t>07623823</t>
  </si>
  <si>
    <t>PAGO SERVICIO DE ENERGIA CODENSA,de los inmuebles ubicados en la Calle71 # 73 A 44 con CUENTA Nº 0762376-4 y en la Calle 71 A # 72 A 59 conCUENTA Nº 0762382-3, para la vigencia 2020. Se expide certificado dedisponibilidad con memorando 20206020002263 recibido para tramite defecha 24 de enero de 2020. Se expide CRP para pago servicio de Energiacuenta contrato 0762376-4 Edificio Cale, periodo facturado 21 deseptiembre al 20 de octubre de 2020, por valor de $7.270.010.</t>
  </si>
  <si>
    <t>PAGO SERVICIO DE ENERGIA CODENSA,de los inmuebles ubicados en la Calle71 # 73 A 44 con CUENTA Nº 0762376-4 y en la Calle 71 A # 72 A 59 conCUENTA Nº 0762382-3, para la vigencia 2020. Se expide certificado dedisponibilidad con memorando 20206020002263 recibido para tramite defecha 24 de enero de 2020. Se expide CRP con cuenta contrato 0762382-3Bodega, periodo facturado 21 de septiembre al 20 de octubre de 2020, porvalor de $47.260.</t>
  </si>
  <si>
    <t>PAGO SERVICIO DE ENERGIA CODENSA&lt;(&gt;,&lt;)&gt; de los inmuebles ubicados en laCalle 71 # 73 A 44 con CUENTA Nº 0762376-4 y en la Calle 71 A # 72 A 59con CUENTA Nº 0762382-3, para la vigencia 2020. Se expide certificado dedisponibilidad con memorando 20206020002263 recibido para tramite defecha 24 de enero de 2020. Se expide CRP para dar continuidad con elpago&lt;(&gt;,&lt;)&gt; Calle 71 A # 72 A 59 con CUENTA Nº 0762382-3&lt;(&gt;,&lt;)&gt;por valorde $ 51.790</t>
  </si>
  <si>
    <t>PAGO DE SERVICIO DE ACUEDUCTO Y ALCANTARILLADO, CSAS ADULTO MAYOR DE LOS INMUEBLES UBICADOS EN LA CALLE 71 NRO 81A  56 LA CLARITA CUENTA NRO 10732356 Y LA CARRERA 110 # 76-18 GARCES NAVAS, PARA LA VIGENCIA 2020.SE EXPIDE CERTIFICADO DE DISPONIBILIDAD CON MEMORANDO 20206020006463 RECIBIDO PARA TRAMITE DE FECHA 13-02-2020.SE EXPIDE REGISTRO PRESUPUESTAL PARA PAGO SERVICIO DE ACUEDUCTO CASA GARCES NAVAS, POR VALOR DE $ 558.110. PERIODO FACTURADO 26-11-2019 AL 23-01-2020.</t>
  </si>
  <si>
    <t>PAGO DE SERVICIO DE ACUEDUCTO Y ALCANTARILLADO, CASAS ADULTO MAYOR DE LOS INMUEBLES UBICADOS EN LA CALLE 71 NRO 81A  56 LA CLARITA CUENTA NRO 10732356 Y LA CARRERA 110 # 76-18 GARCES NAVAS, PARA LA VIGENCIA 2020.SE EXPIDE CERTIFICADO DE DISPONIBILIDAD CON MEMORANDO 20206020006463 RECIBIDO PARA TRAMITE DE FECHA 13-02-2020.SE EXPIDE REGISTRO PRESUPUESTAL PARA PAGO SERVICIO DE ACUEDUCTO CASA LA CLARITA, PERIODO FACTURADO 12 DE ENERO DE 2020 AL 11 DE MARZO DE 2020, POR VALOR DE $ 670. 240°°</t>
  </si>
  <si>
    <t>PAGO DE SERVICIO DE ACUEDUCTO Y ALCANTARILLADO, CSAS ADULTO MAYOR DE LOS INMUEBLES UBICADOS EN LA CALLE 71 NRO 81A  56 LA CLARITA CUENTA NRO 10732356 Y LA CARRERA 110 # 76-18 GARCES NAVAS, PARA LA VIGENCIA 2020.SE EXPIDE CERTIFICADO DE DISPONIBILIDAD CON MEMORANDO 20206020006463 RECIBIDO PARA TRAMITE DE FECHA 13-02-2020.SE EXPIDE REGISTRO PRESUPUESTAL PARA PAGO SERVICIO DE ACUEDUCTO CASA  GARCES NAVAS , PERODO FACTURADO 23 ENERO AL 23 DE MARO DE 2020, POR VALOR DE $ 504.800</t>
  </si>
  <si>
    <t>PAGO DE SERVICIO DE ACUEDUCTO Y ALCANTARILLADO, CASAS ADULTO MAYOR DE LOS INMUEBLES UBICADOS EN LA CALLE 71 NRO 81A  56 LA CLARITA CUENTA NRO 10732356 Y LA CARRERA 110 # 76-18 GARCES NAVAS, PARA LA VIGENCIA 2020.SE EXPIDE CERTIFICADO DE DISPONIBILIDAD CON MEMORANDO 20206020006463 RECIBIDO PARA TRAMITE DE FECHA 13-02-2020.SE EXPIDE REGISTRO PRESUPEUSTAL PARA PAGO SERVICIO DE ACUEDUCTO CUENTA CONTRATO 11242318 CASA GARCES NAVAS.</t>
  </si>
  <si>
    <t>PAGO DE SERVICIO DE ACUEDUCTO Y ALCANTARILLADO, CASAS ADULTO MAYOR DE LOS INMUEBLES UBICADOS EN LA CALLE 71 NRO 81A  56 LA CLARITA CUENTA NRO 10732356 Y LA CARRERA 110 # 76-18 GARCES NAVAS, PARA LA VIGENCIA 2020.SE EXPIDE CERTIFICADO DE DISPONIBILIDAD CON MEMORANDO 20206020006463 RECIBIDO PARA TRAMITE DE FECHA 13-02-2020.SE EXPIDE REGISTRO PRESUPUESTAL PARA PAGO SERVICIO DE ACUEDUCTO Y ALCANTARILLADO CASA GARCES NAVAS CUENTA CONTRATO 11242318 POR VALOR DE $ 357.880, PARA EL PERIODO DE 23 DE AMYO AL 22 DE JULIO DE 2020.</t>
  </si>
  <si>
    <t>PAGO DE SERVICIO DE ACUEDUCTO Y ALCANTARILLADO, CSAS ADULTO MAYOR DE LOS INMUEBLES UBICADOS EN LA CALLE 71 NRO 81A  56 LA CLARITA CUENTA NRO 10732356 Y LA CARRERA 110 # 76-18 GARCES NAVAS, PARA LA VIGENCIA 2020.SE EXPIDE CERTIFICADO DE DISPONIBILIDAD CON MEMORANDO 20206020006463 RECIBIDO PARA TRAMITE DE FECHA 13-02-2020.SE EXPIDE REGISTRO PRESUPUESTAL PARA PAGO SERVICIO DE ACUEDUCTO CASA LA CLARITA, CUENTA CONTRATO 107632356 , PERIODO FACTURADO 18 MAYO AL 17 DE JULIO POR VALOR DE $ 683.330</t>
  </si>
  <si>
    <t>PAGO DE SERVICIO DE ACUEDUCTO Y ALCANTARILLADO, CSAS ADULTO MAYOR DE LOS INMUEBLES UBICADOS EN LA CALLE 71 NRO 81A  56 LA CLARITA CUENTA NRO 10732356 Y LA CARRERA 110 # 76-18 GARCES NAVAS, PARA LA VIGENCIA 2020.SE EXPIDE CERTIFICADO DE DISPONIBILIDAD CON MEMORANDO 20206020006463 RECIBIDO PARA TRAMITE DE FECHA 13-02-2020.SE EXPIDE REGISTRO PRESUPUESTAL PARA PAGO SERVICIO DE ACUEDUCTO Y ALCANTARILLADO CASA GARCES NAVAS, CUENTA CONTRATO 11242318 PERIODO FACTURADO 23 DE MATO AL 22 DE JULIO DE 2020, POR VALOR DE $462.290.</t>
  </si>
  <si>
    <t>PAGO DE SERVICIO DE ACUEDUCTO Y ALCANTARILLADO, CSAS ADULTO MAYOR DE LOS INMUEBLES UBICADOS EN LA CALLE 71 NRO 81A  56 LA CLARITA CUENTA NRO 10732356 Y LA CARRERA 110 # 76-18 GARCES NAVAS, PARA LA VIGENCIA 2020.SE EXPIDE CERTIFICADO DE DISPONIBILIDAD CON MEMORANDO 20206020006463 RECIBIDO PARA TRAMITE DE FECHA 13-02-2020.SE EXPIDE CERTIFICADO DE DISPONIBILIDAD CON MEMORANDO 2020602006453.SE EXPIDE REGISTRO PRESUPUESTAL PARA PAGO SERVICIO DE ACUEDUCTO Y ALCANTARILLADO CASA LA CLARITA, CUENTA CONTRATO10732356  PERIODO FACTURADO 12 DE MAYO AL 17 DE JULIO DE 2020, POR VALOR DE $ 683.333.</t>
  </si>
  <si>
    <t>PAGO DE SERVICIO DE ACUEDUCTO Y ALCANTARILLADO, CASAS ADULTO MAYOR DE LOS INMUEBLES UBICADOS EN LA CALLE 71 NRO 81A  56 LA CLARITA CUENTA NRO 10732356 Y LA CARRERA 110 # 76-18 GARCES NAVAS, PARA LA VIGENCIA 2020.SE EXPIDE CERTIFICADO DE DISPONIBILIDAD CON MEMORANDO 20206020006463 RECIBIDO PARA TRAMITE DE FECHA 13-02-2020.SE EXPIDE REGISTRO PRESUPUESTAL PARA PAGO SERVICIO DE ACUEDUCTO CASA LA CLARITA PERIODO FACTURADO 10 DE ENERO DE 2020 AL 13 DE MARZO DE 2020,POR VALOR DE $671.660.</t>
  </si>
  <si>
    <t>10732356</t>
  </si>
  <si>
    <t>PAGO DE SERVICIO DE ACUEDUCTO Y ALCANTARILLADO, Csas Adulto Mayor de losinmuebles ubicados en la Calle 71 Nro 81a  56 la Clarita Cuenta Nro10732356 y la Carrera 110 # 76-18 Garces Navas, para la vigencia 2020.Seexpide certificado de disponibilidad con memorando 20206020006463recibido para tramite de fecha 13-02-2020. Se expide CRP para pagoservicio de Acueducto casa la clarita cuenta contrato 10732356 periodofacturado 08 de septiembre al 06 de noviembre de 2020, por valor de $662.160.</t>
  </si>
  <si>
    <t>PAGO DE SERVICIO DE ACUEDUCTO Y ALCANTARILLADO, Csas Adulto Mayor de losinmuebles ubicados en la Calle 71 Nro 81a  56 la Clarita Cuenta Nro10732356 y la Carrera 110 # 76-18 Garces Navas, para la vigencia 2020.Seexpide certificado de disponibilidad con memorando 20206020006463recibido para tramite de fecha 13-02-2020. Se expide CRP para Carrera110 # 76-18 Garces Navas cuenta contrato 11242318 periodo facturado 20de septiembre al 19 de noviembre de 2020, por valor de $141.350</t>
  </si>
  <si>
    <t>11441537</t>
  </si>
  <si>
    <t>10511753</t>
  </si>
  <si>
    <t>PAGO SERVICIOS ACUEDUCTO Y ALCANTARILLADO, ubicados en la Calle 71 # 73A- 44 con cuenta contrato 11441537 y en la Calle 71A 72a 61 CON CUENTA N 10511753, para la vigencia 2020, se expide certificado dedisponibilidad con memorando 2020602004633 recibido para tramite defecha 05-02-2020 ,Se expide CRP para pago servicio de acueducto cuentacontrato 11441547 para periodo del 03 de julio al 09 de septiembre de2020, por valor de $1.066.190.</t>
  </si>
  <si>
    <t>PAGO SERVICIOS ACUEDUCTO Y ALCANTARILLADO, ubicados en la Calle 71 # 73A- 44 con cuenta contrato 11441537 y en la Calle 71A 72a 61 CON CUENTA N 10511753, para la vigencia 2020, se expide certificado dedisponibilidad con memorando 2020602004633 recibido para tramite defecha 05-02-2020, se expide CRP para pago servicio de acueducto cuentacontrato 10511753 periodo facturado del 03 de julio al 09 de septiembrede 2020, por valor de $46.370.</t>
  </si>
  <si>
    <t>PAGO SERVICIOS ACUEDUCTO Y ALCANTARILLADO, ubicados en la Calle 71 # 73A- 44 con cuenta contrato 11441537 y en la Calle 71A 72a 61 CON CUENTA N 10511753, para la vigencia 2020, se expide certificado dedisponibilidad con memorando 2020602004633 recibido para tramite defecha 05-02-2020, Se expide CRP para pago Calle 71 # 73A - 44 con cuentacontrato 11441537, por valor de $ 1.367.040</t>
  </si>
  <si>
    <t>131020202040102</t>
  </si>
  <si>
    <t>PAGO SERVICIOS ACUEDUCTO Y ALCANTARILLADO, UBICADOS EN LA CALLE 71 # 73A - 44 CON CUENTA CONTRATO 11441537 Y EN LA CALLE 71A 72A 61 CON CUENTA N 10511753, PARA LA VIGENCIA 2020, SE EXPIDE CERTIFICADO DE DISPONIBILIDAD CON MEMORANDO 2020602004633 RECIBIDO PARA TRAMITE DE FECHA 05-02-2020, SE EXPIDE REGISTRO PRESUPUESTAL PARA PAGO SERVICIO DE ACUEDUCTO Y ALCANTARILLADO CUENTA CONTRATO 10511753 PERIODO FACTURADO 05 MAYO Y 02 DE JULIO DE 2020, POR VALOR DE $ 57.050.</t>
  </si>
  <si>
    <t>PAGO SERVICIOS ACUEDUCTO Y ALCANTARILLADO, UBICADOS EN LA CALLE 71 # 73A - 44 CON CUENTA CONTRATO 11441537 Y EN LA CALLE 71A 72A 61 CON CUENTA N 10511753, PARA LA VIGENCIA 2020, SE EXPIDE CERTIFICADO DE DISPONIBILIDAD CON MEMORANDO 2020602004633 RECIBIDO PARA TRAMITE DE FECHA 05-02-2020. SE EXPIDE REGISTRO PRESUPUESTAL PARA PAGO SERVICIO DE ACUEDUCTO CUENTA CONTRATO 11441537 POR VALOR DE $ 2.892.240.</t>
  </si>
  <si>
    <t>PAGO SERVICIOS ACUEDUCTO Y ALCANTARILLADO, UBICADOS EN LA CALLE 71 # 73A - 44 CON CUENTA CONTRATO 11441537 Y EN LA CALLE 71A 72A 61 CON CUENTA N 10511753, PARA LA VIGENCIA 2020, SE EXPIDE CERTIFICADO DE DISPONIBILIDAD CON MEMORANDO 2020602004633 RECIBIDO PARA TRAMITE DE FECHA 05-02-2020. SE EXPIDE REGISTRO PRESUPUESTAL PARA PAGO SERVICIO DE ACUEDUCTO CUENTA CONTRATO 10511753 POR VALOR DE $ 51.710</t>
  </si>
  <si>
    <t>PAGO SERVICIOS ACUEDUCTO Y ALCANTARILLADO, UBICADOS EN LA CALLE 71 # 73A - 44 CON CUENTA CONTRATO 11441537 Y EN LA CALLE 71A 72A 61 CON CUENTA N 10511753, PARA LA VIGENCIA 2020, SE EXPIDE CERTIFICADO DE DISPONIBILIDAD CON MEMORANDO 2020602004633 RECIBIDO PARA TRAMITE DE FECHA 05-02-2020. E EXPIDE REGISTRO PRESUPUESTAL PARA PAGO SERVICIO DE ACUEDUCTO PERIODO FACTURADO 04 ENERO AL 04 DE MARZO DE 2020 POR VALOR DE $ 3.282.010</t>
  </si>
  <si>
    <t>PAGO SERVICIOS ACUEDUCTO Y ALCANTARILLADO, UBICADOS EN LA CALLE 71 # 73A - 44 CON CUENTA CONTRATO 11441537 Y EN LA CALLE 71A 72A 61 CON CUENTA N 10511753, PARA LA VIGENCIA 2020, SE EXPIDE CERTIFICADO DE DISPONIBILIDAD CON MEMORANDO 2020602004633 RECIBIDO PARA TRAMITE DE FECHA 05-02-2020. SE EXPIE REGISTRO PRESUPUESTAL PARA PAGO SERVICIO DE ACUEDUCTO BODEGA, PERIODO FACTURADO, 04 DE ENERO AL 04 DE MARZO DE 2020, POR VALOR DE $ 46.370.</t>
  </si>
  <si>
    <t>PAGO SERVICIOS ACUEDUCTO Y ALCANTARILLADO, UBICADOS EN LA CALLE 71 # 73A - 44 CON CUENTA CONTRATO 11441537 Y EN LA CALLE 71A 72A 61 CON CUENTA N 10511753, PARA LA VIGENCIA 2020, SE EXPIDE CERTIFICADO DE DISPONIBILIDAD CON MEMORANDO 2020602004633 RECIBIDO PARA TRAMITE DE FECHA 05-02-2020, SE EXPIDE REGISTRO PRESUPUESTAL PARA PAGO SERVICIO DE ACUEDUCTO CUENTA CONTRATO 10511753, POR VALOR DE $ 46.370</t>
  </si>
  <si>
    <t>PAGO SERVICIOS ACUEDUCTO Y ALCANTARILLADO, UBICADOS EN LA CALLE 71 # 73A - 44 CON CUENTA CONTRATO 11441537 Y EN LA CALLE 71A 72A 61 CON CUENTA N 10511753, PARA LA VIGENCIA 2020, SE EXPIDE CERTIFICADO DE DISPONIBILIDAD CON MEMORANDO 2020602004633 RECIBIDO PARA TRAMITE DE FECHA 05-02-2020, SE EXPIDE REGISTRO PRESUPUESTAL PARA PAGO SERVICIO DE ACUEDUCTO CUENTA CONTRATO 11441537, PERIODO FACTURADO 05 MARZO AL 04 DE MAYO DE 2020, POR VALOR DE $ 959.400</t>
  </si>
  <si>
    <t>PAGO SERVICIOS ACUEDUCTO Y ALCANTARILLADO, UBICADOS EN LA CALLE 71 # 73A - 44 CON CUENTA CONTRATO 11441537 Y EN LA CALLE 71A 72A 61 CON CUENTA N 10511753, PARA LA VIGENCIA 2020, SE EXPIDE CERTIFICADO DE DISPONIBILIDAD CON MEMORANDO 2020602004633 RECIBIDO PARA TRAMITE DE FECHA 05-02-2020. SE EXPIDE REGISTRO PRESUPUESTAL PARA PAGO SERVICIO DE ACUEDUCTO CUENTA CONTRATO 11441537 EDIFICIO CALE, PARA LOS PERIODOS DE 05 DE MAYO AL 01 DE JULIO DE 2020, POR VALOR DE $ 1.023.470.</t>
  </si>
  <si>
    <t>SE SOLICITA CDP PARA LA VIGENCIA 2020 CORRESPONDIENTE AL PAGO DEL SERVICIO DE TELEFONÍA FIJA (ETB), UBICADO EN LA ALCALDIA LOCAL DE ENGATIVÁ CALLE 71 N° 73 A 44 P(1) CUENTA CONTRATO N° 4362914. SEGÚN MEMORANDO RADICADO N° 20206020001693 DE ENERO 22 DE 2020. SE EXPIDE CRP PARA EL PAGO DEL SERVICIO DE TELEFONÍA FIJA CORRESPONDIENTE AL MES DE DICIEMBRE DE 2019. SEGÚN FACTURA N° 000275353900 DE ENERO 14 DE 2020. RADICADO 20206010011532</t>
  </si>
  <si>
    <t>SE SOLICITA CDP PARA LA VIGENCIA 2020 CORRESPONDIENTE AL PAGO DEL SERVICIO DE TELEFONÍA FIJA (ETB), UBICADO EN LA ALCALDIA LOCAL DE ENGATIVÁ CALLE 71 N° 73 A 44 P(1) CUENTA CONTRATO N° 4362914. SEGÚN MEMORANDO RADICADO N° 20206020001693 DE ENERO 22 DE 2020.SE EXPIDE REGISTRO PRESUPUESTAL PARA PAGO FACTURA DE SERVICIO DE INTERNET DEL EDIFICIO CALE PERIODO FACTURADO 01 DE ENERO AL 31 DE ENERO DE 2020- POR VALOR DE $ 4.033.910.</t>
  </si>
  <si>
    <t>SE SOLICITA CDP PARA LA VIGENCIA 2020 CORRESPONDIENTE AL PAGO DEL SERVICIO DE TELEFONÍA FIJA (ETB), UBICADO EN LA ALCALDIA LOCAL DE ENGATIVÁ CALLE 71 N° 73 A 44 P(1) CUENTA CONTRATO N° 4362914. SEGÚN MEMORANDO RADICADO N° 20206020001693 DE ENERO 22 DE 2020.SE EXPIDE REGISTRO PRESUPUESTAL PARA PAGO SERVICIO TELEFONIA FIJA, PERIODO FACTURADO 01 DE FEB AL 29 DE FEB DE 2020, POR VALOR DE $ 4.033.910.</t>
  </si>
  <si>
    <t>SE SOLICITA CDP PARA LA VIGENCIA 2020 CORRESPONDIENTE AL PAGO DEL SERVICIO DE TELEFONÍA FIJA (ETB), UBICADO EN LA ALCALDIA LOCAL DE ENGATIVÁ CALLE 71 N° 73 A 44 P(1) CUENTA CONTRATO N° 4362914. SEGÚN MEMORANDO RADICADO N° 20206020001693 DE ENERO 22 DE 2020. SE EXPIDE CRP PARA GIRO DE SERVICIO DE TELÉFONIA  DEL EDIFICIO CALE.</t>
  </si>
  <si>
    <t>SE SOLICITA CDP PARA LA VIGENCIA 2020 CORRESPONDIENTE AL PAGO DEL SERVICIO DE TELEFONÍA FIJA (ETB), UBICADO EN LA ALCALDIA LOCAL DE ENGATIVÁ CALLE 71 N° 73 A 44 P(1) CUENTA CONTRATO N° 4362914. SEGÚN MEMORANDO RADICADO N° 20206020001693 DE ENERO 22 DE 2020.SE EXPIDE REGISTRO PRESPUESTAL PARA PAGO SERVICIO DE ETB PERIODO FACTURADO 01 ABR AL 30 DE ABR DE 2020, POR VALOR DE $ 4.033.100.</t>
  </si>
  <si>
    <t>SE SOLICITA CDP PARA LA VIGENCIA 2020 CORRESPONDIENTE AL PAGO DEL SERVICIO DE TELEFONÍA FIJA (ETB), UBICADO EN LA ALCALDIA LOCAL DE ENGATIVÁ CALLE 71 N° 73 A 44 P(1) CUENTA CONTRATO N° 4362914. SEGÚN MEMORANDO RADICADO N° 20206020001693 DE ENERO 22 DE 2020.SE EXPIDE REGISTRO PRESUPUESTAL PARA PAGO SERVICIO DE TELEFONO PERIODO FACTURADO 01 MAYO AL 31 DE MAYO, POR VALOR $ 4.033.100</t>
  </si>
  <si>
    <t>SE SOLICITA CDP PARA LA VIGENCIA 2020 CORRESPONDIENTE AL PAGO DEL SERVICIO DE TELEFONÍA FIJA (ETB), UBICADO EN LA ALCALDIA LOCAL DE ENGATIVÁ CALLE 71 N° 73 A 44 P(1) CUENTA CONTRATO N° 4362914. SEGÚN MEMORANDO RADICADO N° 20206020001693 DE ENERO 22 DE 2020.SE EXPIDE REGISTRO PRESUPUESTAL PARA PAGO SERVICIO DE TELEFONIA FIJA, CUENTA CONTRATO 4362914 PERIODO FACTURADO DEL 01 DE JUNIO AL 30 DE JUNIO DE 2020 POR VALOR DE $ 4.033.470</t>
  </si>
  <si>
    <t>SE SOLICITA CDP PARA LA VIGENCIA 2020 CORRESPONDIENTE AL PAGO DEL SERVICIO DE TELEFONÍA FIJA (ETB), UBICADO EN LA ALCALDIA LOCAL DE ENGATIVÁ CALLE 71 N° 73 A 44 P(1) CUENTA CONTRATO N° 4362914. SEGÚN MEMORANDO RADICADO N° 20206020001693 DE ENERO 22 DE 2020.SE EXPIDE REGISTRO PRESUPUESTAL PARA PAGO SERVICIO DE TELEFONIA FIJA EDIFICIO CALE, PERIODO FACTURADO 01 DE AGOSTO AL 30 DE SEPTIEMBRE DE 2020.</t>
  </si>
  <si>
    <t>EMPRESA DE TELECOMUNICACIONES DE BOGOTA SA ESP</t>
  </si>
  <si>
    <t>131020202030401</t>
  </si>
  <si>
    <t>4362914</t>
  </si>
  <si>
    <t>ENTIDAD PROMOTORA DE SALUD FAMISANAR S.A .S</t>
  </si>
  <si>
    <t>9142020</t>
  </si>
  <si>
    <t>10142020</t>
  </si>
  <si>
    <t>Atentamente me permito solicitarle expedir el siguiente Certificado deDisponibilidad Presupuestal, Registros Presupuestales y Ordenes de Pagocon rubro 3.1.2.02.02.02.0001.006 “Servicios de Seguros de SaludEdiles”. Pago salud 11 ediles de la Localidad de Engativácorrespondiente a los aportes del mes de septiembre de 2020 segúnplanilla pila 45802445, por valor de $10.302.600.Se expide CDP conmemorando 20206020037713 recibido para tramite de fecha OCT 19/2020.PagoSalud Famisanar EPS.</t>
  </si>
  <si>
    <t>Atentamente me permito solicitarle expedir el siguiente Certificado deDisponibilidad Presupuestal, Registros Presupuestales y Ordenes de Pagocon rubro 3.1.2.02.02.02.0001.006 “Servicios de Seguros de SaludEdiles”. Pago salud 11 ediles de la Localidad de Engativácorrespondiente a los aportes del mes de octubre de 2020 según planillapila 46425160, por valor de $10.302.600.Se expide CDP con memorando consolicitud 20206020039653 recibido para tramite de fecha NOV 05/2020.Seexpide CRP para dar continuidad al tramite de pago.</t>
  </si>
  <si>
    <t>ENTIDAD PROMOTORA DE SALUD SANITAS S.A.</t>
  </si>
  <si>
    <t>9132020</t>
  </si>
  <si>
    <t>10132020</t>
  </si>
  <si>
    <t>11132020</t>
  </si>
  <si>
    <t>Atentamente me permito solicitarle expedir el siguiente Certificado deDisponibilidad Presupuestal, Registros Presupuestales y Ordenes de Pagocon rubro 3.1.2.02.02.02.0001.006 “Servicios de Seguros de SaludEdiles”. Pago salud 11 ediles de la Localidad de Engativácorrespondiente a los aportes del mes de septiembre de 2020 segúnplanilla pila 45802445, por valor de $10.302.600.Se expide CDP conmemorando 20206020037713 recibido para tramite de fecha OCT 19/2020.Seexpide RP para pago SANITAS EPS.</t>
  </si>
  <si>
    <t>Atentamente me permito solicitarle expedir el siguiente Certificado deDisponibilidad Presupuestal, Registros Presupuestales y Ordenes de Pagocon rubro 3.1.2.02.02.02.0001.006 “Servicios de Seguros de SaludEdiles”. Pago salud 11 ediles de la Localidad de Engativácorrespondiente a los aportes del mes de septiembre de 2020 segúnplanilla pila 45802445, por valor de $10.302.600.Se expide CDP conmemorando 20206020037713 recibido para tramite de fecha OCT 19/2020.</t>
  </si>
  <si>
    <t>Atentamente me permito solicitarle expedir el siguiente Certificado deDisponibilidad Presupuestal, Registros Presupuestales y Ordenes de Pagocon rubro 3.1.2.02.02.02.0001.006 “Servicios de Seguros de SaludEdiles”. Pago salud 11 ediles de la Localidad de Engativácorrespondiente a los aportes del mes de octubre de 2020 según planillapila 46425160, por valor de $10.302.600.Se expide CDP con memorando consolicitud 20206020039653 recibido para tramite de fecha NOV 05/2020.Seexpide CRP para dar continuidad al pago.</t>
  </si>
  <si>
    <t>Pago salud 11 ediles de la Localidad de Engativá correspondiente a losaportes del mes de noviembre de 2020 según planilla pila 47001295, porvalor de $10.302.600, Se expide CDP con memorando 20206020043543recibido para tramite de fecha DIC 02 de 2020.Se expide CDP para darcontinuidad de pago</t>
  </si>
  <si>
    <t>CONSORCIO CADINGAR CALE</t>
  </si>
  <si>
    <t>AUTORIZAR LA TRASFERENCIA DE RECUSROS CON DESTINO A LA DIRECCION DISTRITAL DE TESORERIA PARA ATENDER EL CANAL DE TRASFERENCIA MONETARIAS, SE EXPIDE CERTIFICADO DE DISPONIBILIDAD CON MEMORANDO CON SOLICITUD 20206020021203 RECIBIDO PARA TRAMITE DE FECHA JUNIO 04 DE 2020.SE EXPIDE REGISTRO PRESUPUESTAL ATENDIENDO EL RESUELVE DE LA RESOLUCION 076 DE 2020, DE FECHA 04 DE JUNIO DE 2020.</t>
  </si>
  <si>
    <t>REALIZAR LA TRASFERENCIA DE RECURSOS A LA DIRECCION DISTRITAL DE TESORERIA DIRIGIDOS AL CANAL DE TRANSFERENCIAS MONETARIAS MEDIANTE EL CUAL SE REALIZAN TRASFERENCIAS EN DINERO PARA LOS HOGARES BENEFICIARIOS A TRAVES DE VEHÍCULOS FINANCIEROS COMO CUENTAS DE BAJO MONTO, CUENTAS DE AHORRO O GIROS, EN EL MARCO DEL SISTEMA DISTRITAL BOGOTÁ SOLIDARIA EN CASA, SE EXPIDE CDP CON MEMORANDO DE SOLICITUD 20206020029233 RECIBIDO PARA TRAMITE DE FECHA JUL 29/2020. SE  RECIBE PARA TRAMITE DE CRP CON RESOLUCION N° 105 DE JULIO 29 DE 2020.</t>
  </si>
  <si>
    <t>REALIZAR TRASFERENCIA DE RECURSOS  A LA DIRECCION DISTRITAL DE TESORERIA DIRIGIDOS AL CANAL DE TRASFERENCIAS MONETARIAS MEDIANTE EL CUAL SE REALIZAN TRANSFERENCIAS EN DINERO PARA LOS HOGARES BENEFICIARIOS A TRAVE DE VEHICULOS FINANCIEROS COMO CUENTAS DE BAJO MONTO, CUENTAS DE AHORROS O GIROS, EN EL MARCO DEL SISTEMA DISTRITAL BOGOTÁ SOLIDARIA EN CASA, SE EXPIDE CERTIFICADO DE DISPONIBILIDAD CON MEMORANDO 20206020024623 RECIBIDO PARA TRAMITE DE FECHA  JUL 01/2020.SE EXPIDE REGISTRO PRESUESTAL, ATENDIENDO LA RESOLUCION 94 DE 2020, RESUELVE, ARTICULO TERCERO, RECIBIDO PARA TRAMITE DE FECHA JUL 16/2020.</t>
  </si>
  <si>
    <t>MEDIMAS EPS S.A.S.</t>
  </si>
  <si>
    <t>901097473</t>
  </si>
  <si>
    <t>9152020</t>
  </si>
  <si>
    <t>10152020</t>
  </si>
  <si>
    <t>11152020</t>
  </si>
  <si>
    <t>Atentamente me permito solicitarle expedir el siguiente Certificado deDisponibilidad Presupuestal, Registros Presupuestales y Ordenes de Pagocon rubro 3.1.2.02.02.02.0001.006 “Servicios de Seguros de SaludEdiles”. Pago salud 11 ediles de la Localidad de Engativácorrespondiente a los aportes del mes de septiembre de 2020 segúnplanilla pila 45802445, por valor de $10.302.600.Se expide CDP conmemorando 20206020037713 recibido para tramite de fecha OCT 19/2020.Seexpide RP para pago serivico de salud, Medimas EPS.</t>
  </si>
  <si>
    <t>Pago salud 11 ediles de la Localidad de Engativá correspondiente a losaportes del mes de noviembre de 2020 según planilla pila 47001295, porvalor de $10.302.600, Se expide CDP con memorando 20206020043543recibido para tramite de fecha DIC 02 de 2020.S expide CRP para darcontinuidad con el pago.</t>
  </si>
  <si>
    <t>COOMEVA ENTIDAD PROMOTORA DE SALUD S.A. - COOMEVA E.P.S. S.A.</t>
  </si>
  <si>
    <t>805000427</t>
  </si>
  <si>
    <t>9162020</t>
  </si>
  <si>
    <t>10162020</t>
  </si>
  <si>
    <t>11162020</t>
  </si>
  <si>
    <t>Atentamente me permito solicitarle expedir el siguiente Certificado deDisponibilidad Presupuestal, Registros Presupuestales y Ordenes de Pagocon rubro 3.1.2.02.02.02.0001.006 “Servicios de Seguros de SaludEdiles”. Pago salud 11 ediles de la Localidad de Engativácorrespondiente a los aportes del mes de septiembre de 2020 segúnplanilla pila 45802445, por valor de $10.302.600.Se expide CDP conmemorando 20206020037713 recibido para tramite de fecha OCT 19/2020.PagoSalud Coomeva EPS.</t>
  </si>
  <si>
    <t>13101040102</t>
  </si>
  <si>
    <t>1310201010102</t>
  </si>
  <si>
    <t>1310201010104</t>
  </si>
  <si>
    <t>1310201010107</t>
  </si>
  <si>
    <t>1310202010202</t>
  </si>
  <si>
    <t>1310202010203</t>
  </si>
  <si>
    <t>Consolidado de Crps Ejecutados a la Fecha de Corte 30-SEP-20</t>
  </si>
  <si>
    <t>1310202010205</t>
  </si>
  <si>
    <t>899999061</t>
  </si>
  <si>
    <t>1310202010206</t>
  </si>
  <si>
    <t>131020202010601</t>
  </si>
  <si>
    <t>131020202020104</t>
  </si>
  <si>
    <t>47676118</t>
  </si>
  <si>
    <t>Atentamente me permito solicitarle expedir el siguiente Certificado deDisponibilidad Presupuestal, Registros Presupuestales y Ordenes de Pagocon rubro 3.1.2.02.02.02.0001.006 “Servicios de Seguros de SaludEdiles”. Pago salud 11 ediles de la Localidad de Engativácorrespondiente a los aportes del mes de diciembre de 2020 segúnplanilla pila 47676118, por valor de $10.302.600.Se expide CDP conmemorando 20206020047923 recibido para tramite de fecha DIC 30 de2020.Se expide CRP para pago en enero de 2021</t>
  </si>
  <si>
    <t>131020202020107</t>
  </si>
  <si>
    <t>131020202020109</t>
  </si>
  <si>
    <t>131020202020110</t>
  </si>
  <si>
    <t>131020202020112</t>
  </si>
  <si>
    <t>131020202030201</t>
  </si>
  <si>
    <t>131020202030404</t>
  </si>
  <si>
    <t>otros</t>
  </si>
  <si>
    <t>131020202030501</t>
  </si>
  <si>
    <t>131020202030503</t>
  </si>
  <si>
    <t>131020202030603</t>
  </si>
  <si>
    <t>131020202030608</t>
  </si>
  <si>
    <t>131020202030611</t>
  </si>
  <si>
    <t>131020202040103</t>
  </si>
  <si>
    <t>FDLE-CD-224-2019</t>
  </si>
  <si>
    <t>FDLE-LP-188-2019</t>
  </si>
  <si>
    <t>FDLE-SAMC-312-2019</t>
  </si>
  <si>
    <t>FDLE-SMC-375-2019</t>
  </si>
  <si>
    <t>FDLE-SAMC-361-2019</t>
  </si>
  <si>
    <t>FDLE-SAMC-367-2019</t>
  </si>
  <si>
    <t>FDLE-SAMC-229-2018</t>
  </si>
  <si>
    <t>FDLE-SAMC-234-2018</t>
  </si>
  <si>
    <t>FDLE-SMC-279-2018</t>
  </si>
  <si>
    <t>FDLE-SAMC-190-17</t>
  </si>
  <si>
    <t>FDLE-CD-192-2017</t>
  </si>
  <si>
    <t>800251440</t>
  </si>
  <si>
    <t>830003564</t>
  </si>
  <si>
    <t>899999115</t>
  </si>
  <si>
    <t>899999094</t>
  </si>
  <si>
    <t>860066942</t>
  </si>
  <si>
    <t>830037248</t>
  </si>
  <si>
    <t>800007813</t>
  </si>
  <si>
    <t>901144843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</si>
</sst>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quot;* #,##0.00_-;\-&quot;$&quot;* #,##0.00_-;_-&quot;$&quot;* &quot;-&quot;??_-;_-@_-"/>
    <numFmt numFmtId="165" formatCode="_(* #,##0.00_);_(* \(#,##0.00\);_(* &quot;-&quot;??_);_(@_)"/>
    <numFmt numFmtId="166" formatCode="_(* #,##0_);_(* \(#,##0\);_(* &quot;-&quot;??_);_(@_)"/>
    <numFmt numFmtId="167" formatCode="&quot;$&quot;\ #,##0.00"/>
    <numFmt numFmtId="168" formatCode="0.0"/>
    <numFmt numFmtId="169" formatCode="&quot;$&quot;\ #,##0"/>
    <numFmt numFmtId="170" formatCode="_-&quot;$&quot;* #,##0_-;\-&quot;$&quot;* #,##0_-;_-&quot;$&quot;* &quot;-&quot;??_-;_-@_-"/>
  </numFmts>
  <fonts count="51">
    <font>
      <sz val="11"/>
      <color theme="1"/>
      <name val="Calibri"/>
      <family val="2"/>
      <scheme val="minor"/>
    </font>
    <font>
      <sz val="11"/>
      <color theme="1"/>
      <name val="Calibri"/>
      <family val="2"/>
      <scheme val="minor"/>
    </font>
    <font>
      <b/>
      <sz val="10"/>
      <name val="Times New Roman"/>
      <family val="1"/>
    </font>
    <font>
      <b/>
      <sz val="8"/>
      <name val="Times New Roman"/>
      <family val="1"/>
    </font>
    <font>
      <sz val="10"/>
      <color rgb="FF000000"/>
      <name val="Arial"/>
      <family val="2"/>
    </font>
    <font>
      <b/>
      <sz val="10"/>
      <name val="Arial Narrow"/>
      <family val="2"/>
    </font>
    <font>
      <b/>
      <sz val="11"/>
      <color theme="1"/>
      <name val="Calibri"/>
      <family val="2"/>
      <scheme val="minor"/>
    </font>
    <font>
      <b/>
      <sz val="14"/>
      <name val="Times New Roman"/>
      <family val="1"/>
    </font>
    <font>
      <sz val="10"/>
      <name val="Times New Roman"/>
      <family val="1"/>
    </font>
    <font>
      <b/>
      <sz val="12"/>
      <name val="Times New Roman"/>
      <family val="1"/>
    </font>
    <font>
      <b/>
      <i/>
      <sz val="10"/>
      <color theme="1"/>
      <name val="Times New Roman"/>
      <family val="1"/>
    </font>
    <font>
      <sz val="10"/>
      <color theme="1"/>
      <name val="Times New Roman"/>
      <family val="1"/>
    </font>
    <font>
      <sz val="11"/>
      <color theme="1"/>
      <name val="Arial"/>
      <family val="2"/>
    </font>
    <font>
      <b/>
      <sz val="10"/>
      <color rgb="FFFF0000"/>
      <name val="Arial Narrow"/>
      <family val="2"/>
    </font>
    <font>
      <sz val="10"/>
      <color theme="1"/>
      <name val="Arial Narrow"/>
      <family val="2"/>
    </font>
    <font>
      <sz val="10"/>
      <name val="Arial"/>
      <family val="2"/>
    </font>
    <font>
      <sz val="9"/>
      <color theme="1"/>
      <name val="Arial Narrow"/>
      <family val="2"/>
    </font>
    <font>
      <sz val="11"/>
      <color theme="1"/>
      <name val="Arial Narrow"/>
      <family val="2"/>
    </font>
    <font>
      <b/>
      <sz val="11"/>
      <color rgb="FFFF0000"/>
      <name val="Calibri"/>
      <family val="2"/>
      <scheme val="minor"/>
    </font>
    <font>
      <b/>
      <sz val="11"/>
      <name val="Arial Narrow"/>
      <family val="2"/>
    </font>
    <font>
      <b/>
      <sz val="11"/>
      <color theme="1"/>
      <name val="Arial Narrow"/>
      <family val="2"/>
    </font>
    <font>
      <b/>
      <sz val="12"/>
      <name val="Arial Narrow"/>
      <family val="2"/>
    </font>
    <font>
      <b/>
      <sz val="12"/>
      <color rgb="FFFF0000"/>
      <name val="Times New Roman"/>
      <family val="1"/>
    </font>
    <font>
      <u/>
      <sz val="11"/>
      <color theme="10"/>
      <name val="Calibri"/>
      <family val="2"/>
      <scheme val="minor"/>
    </font>
    <font>
      <sz val="11"/>
      <color theme="0"/>
      <name val="Calibri"/>
      <family val="2"/>
      <scheme val="minor"/>
    </font>
    <font>
      <sz val="10"/>
      <color theme="0"/>
      <name val="Arial Unicode MS"/>
      <family val="2"/>
    </font>
    <font>
      <b/>
      <sz val="10"/>
      <color theme="0"/>
      <name val="Times New Roman"/>
      <family val="1"/>
    </font>
    <font>
      <sz val="11"/>
      <name val="Times New Roman"/>
      <family val="1"/>
    </font>
    <font>
      <sz val="12"/>
      <name val="Times New Roman"/>
      <family val="1"/>
    </font>
    <font>
      <sz val="11"/>
      <name val="Arial Narrow"/>
      <family val="2"/>
    </font>
    <font>
      <sz val="11"/>
      <color theme="1"/>
      <name val="Times New Roman"/>
      <family val="1"/>
    </font>
    <font>
      <sz val="11"/>
      <color indexed="8"/>
      <name val="Times New Roman"/>
      <family val="1"/>
    </font>
    <font>
      <sz val="9"/>
      <name val="Times New Roman"/>
      <family val="1"/>
    </font>
    <font>
      <sz val="11"/>
      <color theme="0"/>
      <name val="Times New Roman"/>
      <family val="1"/>
    </font>
    <font>
      <b/>
      <sz val="11"/>
      <color theme="1"/>
      <name val="Times New Roman"/>
      <family val="1"/>
    </font>
    <font>
      <sz val="11"/>
      <color theme="0" tint="-4.9989318521683403E-2"/>
      <name val="Calibri"/>
      <family val="2"/>
      <scheme val="minor"/>
    </font>
    <font>
      <sz val="11"/>
      <color theme="0" tint="-4.9989318521683403E-2"/>
      <name val="Arial Narrow"/>
      <family val="2"/>
    </font>
    <font>
      <sz val="10"/>
      <color theme="0" tint="-4.9989318521683403E-2"/>
      <name val="Arial Narrow"/>
      <family val="2"/>
    </font>
    <font>
      <sz val="11"/>
      <color theme="0" tint="-4.9989318521683403E-2"/>
      <name val="Times New Roman"/>
      <family val="1"/>
    </font>
    <font>
      <i/>
      <sz val="10"/>
      <color theme="1"/>
      <name val="Times New Roman"/>
      <family val="1"/>
    </font>
    <font>
      <sz val="11"/>
      <color rgb="FFFF0000"/>
      <name val="Calibri"/>
      <family val="2"/>
      <scheme val="minor"/>
    </font>
    <font>
      <sz val="5"/>
      <color theme="1"/>
      <name val="Arial"/>
      <family val="2"/>
    </font>
    <font>
      <b/>
      <sz val="10"/>
      <color theme="1"/>
      <name val="Times New Roman"/>
      <family val="1"/>
    </font>
    <font>
      <sz val="11"/>
      <name val="Calibri"/>
      <family val="2"/>
      <scheme val="minor"/>
    </font>
    <font>
      <sz val="12"/>
      <name val="Arial Narrow"/>
      <family val="2"/>
    </font>
    <font>
      <b/>
      <sz val="9"/>
      <name val="Times New Roman"/>
      <family val="1"/>
    </font>
    <font>
      <sz val="9"/>
      <name val="Calibri"/>
      <family val="2"/>
      <scheme val="minor"/>
    </font>
    <font>
      <sz val="11"/>
      <color theme="1"/>
      <name val="Calibri"/>
      <family val="2"/>
    </font>
    <font>
      <sz val="9"/>
      <color theme="1"/>
      <name val="Calibri"/>
      <family val="2"/>
      <scheme val="minor"/>
    </font>
    <font>
      <sz val="8"/>
      <color theme="1"/>
      <name val="Calibri"/>
      <family val="2"/>
      <scheme val="minor"/>
    </font>
    <font>
      <sz val="11"/>
      <color indexed="8"/>
      <name val="Calibri"/>
      <family val="2"/>
    </font>
  </fonts>
  <fills count="19">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3" tint="0.59999389629810485"/>
        <bgColor indexed="64"/>
      </patternFill>
    </fill>
    <fill>
      <patternFill patternType="solid">
        <fgColor theme="0"/>
        <bgColor theme="0"/>
      </patternFill>
    </fill>
    <fill>
      <patternFill patternType="solid">
        <fgColor theme="3" tint="0.39997558519241921"/>
        <bgColor indexed="64"/>
      </patternFill>
    </fill>
  </fills>
  <borders count="4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auto="1"/>
      </left>
      <right/>
      <top style="medium">
        <color indexed="64"/>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9">
    <xf numFmtId="0" fontId="0" fillId="0" borderId="0"/>
    <xf numFmtId="165" fontId="1" fillId="0" borderId="0" applyFont="0" applyFill="0" applyBorder="0" applyAlignment="0" applyProtection="0"/>
    <xf numFmtId="0" fontId="4" fillId="0" borderId="0"/>
    <xf numFmtId="9" fontId="1" fillId="0" borderId="0" applyFont="0" applyFill="0" applyBorder="0" applyAlignment="0" applyProtection="0"/>
    <xf numFmtId="0" fontId="23" fillId="0" borderId="0" applyNumberFormat="0" applyFill="0" applyBorder="0" applyAlignment="0" applyProtection="0"/>
    <xf numFmtId="0" fontId="15" fillId="0" borderId="0"/>
    <xf numFmtId="164" fontId="1" fillId="0" borderId="0" applyFont="0" applyFill="0" applyBorder="0" applyAlignment="0" applyProtection="0"/>
    <xf numFmtId="43" fontId="1" fillId="0" borderId="0" applyFont="0" applyFill="0" applyBorder="0" applyAlignment="0" applyProtection="0"/>
    <xf numFmtId="0" fontId="50" fillId="0" borderId="0"/>
  </cellStyleXfs>
  <cellXfs count="391">
    <xf numFmtId="0" fontId="0" fillId="0" borderId="0" xfId="0"/>
    <xf numFmtId="0" fontId="2" fillId="0" borderId="5" xfId="0" applyFont="1" applyFill="1" applyBorder="1" applyAlignment="1" applyProtection="1">
      <alignment horizontal="center" vertical="center"/>
    </xf>
    <xf numFmtId="0" fontId="11" fillId="0" borderId="24" xfId="0" applyFont="1" applyBorder="1" applyAlignment="1">
      <alignment horizontal="justify" vertical="center" wrapText="1"/>
    </xf>
    <xf numFmtId="0" fontId="11" fillId="0" borderId="25" xfId="0" applyFont="1" applyBorder="1" applyAlignment="1">
      <alignment horizontal="justify" vertical="center" wrapText="1"/>
    </xf>
    <xf numFmtId="0" fontId="13" fillId="4" borderId="5" xfId="0" applyFont="1" applyFill="1" applyBorder="1" applyAlignment="1">
      <alignment vertical="center"/>
    </xf>
    <xf numFmtId="0" fontId="6" fillId="0" borderId="0" xfId="0" applyFont="1"/>
    <xf numFmtId="0" fontId="14" fillId="0" borderId="0" xfId="0" applyFont="1" applyAlignment="1"/>
    <xf numFmtId="0" fontId="15" fillId="0" borderId="16" xfId="0" applyFont="1" applyFill="1" applyBorder="1" applyAlignment="1">
      <alignment vertical="center"/>
    </xf>
    <xf numFmtId="168" fontId="0" fillId="0" borderId="0" xfId="0" applyNumberFormat="1" applyProtection="1">
      <protection hidden="1"/>
    </xf>
    <xf numFmtId="0" fontId="14" fillId="0" borderId="0" xfId="0" applyFont="1" applyAlignment="1">
      <alignment horizontal="left"/>
    </xf>
    <xf numFmtId="0" fontId="12" fillId="0" borderId="0" xfId="0" applyFont="1" applyProtection="1">
      <protection hidden="1"/>
    </xf>
    <xf numFmtId="0" fontId="14" fillId="0" borderId="0" xfId="0" applyFont="1" applyAlignment="1">
      <alignment wrapText="1"/>
    </xf>
    <xf numFmtId="0" fontId="14" fillId="0" borderId="0" xfId="0" applyFont="1"/>
    <xf numFmtId="0" fontId="16" fillId="0" borderId="0" xfId="0" applyFont="1" applyAlignment="1"/>
    <xf numFmtId="0" fontId="16" fillId="0" borderId="0" xfId="0" applyFont="1"/>
    <xf numFmtId="0" fontId="17" fillId="0" borderId="0" xfId="0" applyFont="1" applyAlignment="1">
      <alignment wrapText="1"/>
    </xf>
    <xf numFmtId="0" fontId="18" fillId="4" borderId="0" xfId="0" applyFont="1" applyFill="1"/>
    <xf numFmtId="0" fontId="0" fillId="0" borderId="0" xfId="0" applyFont="1" applyBorder="1" applyAlignment="1" applyProtection="1">
      <alignment wrapText="1"/>
      <protection hidden="1"/>
    </xf>
    <xf numFmtId="0" fontId="18" fillId="4"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0" fillId="0" borderId="0" xfId="0" applyFont="1" applyFill="1" applyBorder="1" applyAlignment="1" applyProtection="1">
      <alignment wrapText="1"/>
      <protection hidden="1"/>
    </xf>
    <xf numFmtId="0" fontId="17" fillId="0" borderId="5" xfId="0" applyFont="1" applyFill="1" applyBorder="1" applyAlignment="1">
      <alignment wrapText="1"/>
    </xf>
    <xf numFmtId="0" fontId="17" fillId="5" borderId="5" xfId="0" applyFont="1" applyFill="1" applyBorder="1" applyAlignment="1">
      <alignment wrapText="1"/>
    </xf>
    <xf numFmtId="0" fontId="17" fillId="6" borderId="5" xfId="0" applyFont="1" applyFill="1" applyBorder="1" applyAlignment="1">
      <alignment wrapText="1"/>
    </xf>
    <xf numFmtId="0" fontId="17" fillId="7" borderId="5" xfId="0" applyFont="1" applyFill="1" applyBorder="1" applyAlignment="1">
      <alignment wrapText="1"/>
    </xf>
    <xf numFmtId="0" fontId="17" fillId="8" borderId="5" xfId="0" applyFont="1" applyFill="1" applyBorder="1" applyAlignment="1">
      <alignment wrapText="1"/>
    </xf>
    <xf numFmtId="0" fontId="17" fillId="9" borderId="5" xfId="0" applyFont="1" applyFill="1" applyBorder="1" applyAlignment="1">
      <alignment wrapText="1"/>
    </xf>
    <xf numFmtId="0" fontId="17" fillId="10" borderId="5" xfId="0" applyFont="1" applyFill="1" applyBorder="1" applyAlignment="1">
      <alignment wrapText="1"/>
    </xf>
    <xf numFmtId="0" fontId="0" fillId="5" borderId="9" xfId="0" applyFill="1" applyBorder="1"/>
    <xf numFmtId="0" fontId="0" fillId="6" borderId="9" xfId="0" applyFill="1" applyBorder="1"/>
    <xf numFmtId="0" fontId="0" fillId="7" borderId="9" xfId="0" applyFill="1" applyBorder="1"/>
    <xf numFmtId="0" fontId="0" fillId="8" borderId="9" xfId="0" applyFill="1" applyBorder="1"/>
    <xf numFmtId="0" fontId="0" fillId="9" borderId="9" xfId="0" applyFill="1" applyBorder="1"/>
    <xf numFmtId="0" fontId="0" fillId="10" borderId="9" xfId="0" applyFill="1" applyBorder="1"/>
    <xf numFmtId="0" fontId="0" fillId="0" borderId="9" xfId="0" applyBorder="1"/>
    <xf numFmtId="0" fontId="0" fillId="0" borderId="0" xfId="0"/>
    <xf numFmtId="0" fontId="24" fillId="0" borderId="0" xfId="0" applyFont="1" applyFill="1" applyBorder="1"/>
    <xf numFmtId="0" fontId="24" fillId="0" borderId="0" xfId="0" applyFont="1" applyFill="1" applyBorder="1" applyProtection="1"/>
    <xf numFmtId="3" fontId="2" fillId="0" borderId="0" xfId="0" applyNumberFormat="1" applyFont="1" applyFill="1" applyBorder="1" applyAlignment="1" applyProtection="1">
      <alignment horizontal="justify" vertical="top" wrapText="1"/>
    </xf>
    <xf numFmtId="0" fontId="22" fillId="0" borderId="0" xfId="0" applyFont="1" applyFill="1" applyBorder="1" applyAlignment="1" applyProtection="1">
      <alignment horizontal="center" vertical="top" wrapText="1"/>
    </xf>
    <xf numFmtId="0" fontId="24" fillId="0" borderId="0" xfId="0" quotePrefix="1" applyFont="1" applyFill="1" applyBorder="1" applyProtection="1"/>
    <xf numFmtId="0" fontId="25" fillId="0" borderId="0" xfId="0" applyFont="1" applyFill="1" applyBorder="1" applyProtection="1"/>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wrapText="1"/>
    </xf>
    <xf numFmtId="10" fontId="3" fillId="0" borderId="0" xfId="0" applyNumberFormat="1" applyFont="1" applyFill="1" applyBorder="1" applyAlignment="1" applyProtection="1">
      <alignment vertical="center" textRotation="90" wrapText="1"/>
    </xf>
    <xf numFmtId="0" fontId="2" fillId="0" borderId="0" xfId="0" applyFont="1" applyFill="1" applyBorder="1" applyAlignment="1" applyProtection="1">
      <alignment horizontal="center" vertical="center"/>
    </xf>
    <xf numFmtId="3" fontId="31" fillId="0" borderId="5" xfId="1" applyNumberFormat="1" applyFont="1" applyFill="1" applyBorder="1" applyAlignment="1" applyProtection="1">
      <alignment horizontal="right" vertical="center" wrapText="1"/>
      <protection locked="0"/>
    </xf>
    <xf numFmtId="166" fontId="31" fillId="0" borderId="5" xfId="1" applyNumberFormat="1" applyFont="1" applyFill="1" applyBorder="1" applyAlignment="1" applyProtection="1">
      <alignment horizontal="center" vertical="center" wrapText="1"/>
      <protection locked="0"/>
    </xf>
    <xf numFmtId="0" fontId="33" fillId="0" borderId="0" xfId="0" applyFont="1" applyFill="1" applyBorder="1" applyProtection="1"/>
    <xf numFmtId="0" fontId="9" fillId="0" borderId="0" xfId="0" applyFont="1" applyFill="1" applyBorder="1" applyAlignment="1" applyProtection="1">
      <alignment horizontal="center" vertical="center" wrapText="1"/>
      <protection locked="0"/>
    </xf>
    <xf numFmtId="0" fontId="35" fillId="0" borderId="0" xfId="0" applyFont="1" applyFill="1" applyBorder="1" applyProtection="1"/>
    <xf numFmtId="0" fontId="36" fillId="0" borderId="0" xfId="0" applyFont="1" applyFill="1" applyBorder="1" applyAlignment="1" applyProtection="1">
      <alignment horizontal="center" vertical="center" wrapText="1"/>
    </xf>
    <xf numFmtId="0" fontId="37" fillId="0" borderId="0" xfId="0" applyFont="1" applyFill="1" applyBorder="1" applyAlignment="1" applyProtection="1">
      <alignment vertical="center"/>
    </xf>
    <xf numFmtId="0" fontId="2" fillId="0" borderId="1"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0" fillId="0" borderId="0" xfId="0" applyAlignment="1">
      <alignment vertical="center" wrapText="1"/>
    </xf>
    <xf numFmtId="0" fontId="40" fillId="4" borderId="0" xfId="0" applyFont="1" applyFill="1" applyAlignment="1">
      <alignment vertical="top"/>
    </xf>
    <xf numFmtId="0" fontId="41" fillId="0" borderId="0" xfId="0" applyFont="1"/>
    <xf numFmtId="0" fontId="17" fillId="0" borderId="34" xfId="0" applyFont="1" applyFill="1" applyBorder="1" applyAlignment="1">
      <alignment wrapText="1"/>
    </xf>
    <xf numFmtId="0" fontId="0" fillId="0" borderId="0" xfId="0" applyBorder="1"/>
    <xf numFmtId="0" fontId="2" fillId="0" borderId="7" xfId="0" applyFont="1" applyFill="1" applyBorder="1" applyAlignment="1" applyProtection="1">
      <alignment horizontal="center" vertical="center"/>
    </xf>
    <xf numFmtId="0" fontId="11" fillId="0" borderId="21" xfId="0" applyFont="1" applyBorder="1" applyAlignment="1">
      <alignment horizontal="center" vertical="center" wrapText="1"/>
    </xf>
    <xf numFmtId="3" fontId="31" fillId="0" borderId="6" xfId="1" applyNumberFormat="1" applyFont="1" applyFill="1" applyBorder="1" applyAlignment="1" applyProtection="1">
      <alignment horizontal="center" vertical="center" wrapText="1"/>
      <protection locked="0"/>
    </xf>
    <xf numFmtId="0" fontId="9" fillId="0" borderId="0" xfId="0" applyFont="1" applyFill="1" applyBorder="1" applyAlignment="1" applyProtection="1">
      <alignment vertical="top" wrapText="1"/>
      <protection locked="0"/>
    </xf>
    <xf numFmtId="0" fontId="21" fillId="0" borderId="0" xfId="0" applyFont="1" applyFill="1" applyBorder="1" applyAlignment="1" applyProtection="1">
      <alignment vertical="top" wrapText="1"/>
      <protection locked="0"/>
    </xf>
    <xf numFmtId="0" fontId="21" fillId="0" borderId="0" xfId="0" applyFont="1" applyFill="1" applyBorder="1" applyAlignment="1" applyProtection="1">
      <alignment horizontal="center" vertical="top" wrapText="1"/>
      <protection locked="0"/>
    </xf>
    <xf numFmtId="0" fontId="2" fillId="0" borderId="38"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29" xfId="0" applyFont="1" applyFill="1" applyBorder="1" applyAlignment="1" applyProtection="1">
      <alignment horizontal="center" vertical="center" wrapText="1"/>
    </xf>
    <xf numFmtId="3" fontId="2" fillId="0" borderId="29" xfId="0" applyNumberFormat="1" applyFont="1" applyFill="1" applyBorder="1" applyAlignment="1" applyProtection="1">
      <alignment horizontal="center" vertical="center"/>
    </xf>
    <xf numFmtId="166" fontId="33" fillId="0" borderId="0" xfId="0" applyNumberFormat="1" applyFont="1" applyFill="1" applyBorder="1" applyAlignment="1" applyProtection="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justify" vertical="center" wrapText="1"/>
    </xf>
    <xf numFmtId="0" fontId="0" fillId="2" borderId="0" xfId="0" applyFill="1"/>
    <xf numFmtId="0" fontId="0" fillId="0" borderId="37" xfId="0" applyBorder="1"/>
    <xf numFmtId="0" fontId="19" fillId="11" borderId="5" xfId="0" applyFont="1" applyFill="1" applyBorder="1" applyAlignment="1">
      <alignment horizontal="center"/>
    </xf>
    <xf numFmtId="0" fontId="19" fillId="11" borderId="10" xfId="0" applyFont="1" applyFill="1" applyBorder="1" applyAlignment="1">
      <alignment horizontal="center"/>
    </xf>
    <xf numFmtId="0" fontId="20" fillId="11" borderId="11" xfId="0" applyFont="1" applyFill="1" applyBorder="1" applyAlignment="1">
      <alignment horizontal="center"/>
    </xf>
    <xf numFmtId="0" fontId="6" fillId="11" borderId="3" xfId="0" applyFont="1" applyFill="1" applyBorder="1" applyAlignment="1">
      <alignment horizontal="center"/>
    </xf>
    <xf numFmtId="0" fontId="6" fillId="12" borderId="5" xfId="0" applyFont="1" applyFill="1" applyBorder="1" applyAlignment="1">
      <alignment horizontal="center" vertical="center"/>
    </xf>
    <xf numFmtId="0" fontId="17" fillId="12" borderId="5" xfId="0" applyFont="1" applyFill="1" applyBorder="1" applyAlignment="1">
      <alignment horizontal="justify" vertical="center" wrapText="1"/>
    </xf>
    <xf numFmtId="0" fontId="0" fillId="12" borderId="5" xfId="0" applyFill="1" applyBorder="1" applyAlignment="1">
      <alignment horizontal="justify" vertical="center"/>
    </xf>
    <xf numFmtId="0" fontId="6" fillId="13" borderId="5" xfId="0" applyFont="1" applyFill="1" applyBorder="1" applyAlignment="1">
      <alignment horizontal="center"/>
    </xf>
    <xf numFmtId="0" fontId="17" fillId="13" borderId="5" xfId="0" applyFont="1" applyFill="1" applyBorder="1" applyAlignment="1">
      <alignment horizontal="justify" vertical="center" wrapText="1"/>
    </xf>
    <xf numFmtId="0" fontId="6" fillId="14" borderId="5" xfId="0" applyFont="1" applyFill="1" applyBorder="1" applyAlignment="1">
      <alignment horizontal="center"/>
    </xf>
    <xf numFmtId="0" fontId="17" fillId="14" borderId="5" xfId="0" applyFont="1" applyFill="1" applyBorder="1" applyAlignment="1">
      <alignment horizontal="justify" vertical="center" wrapText="1"/>
    </xf>
    <xf numFmtId="0" fontId="0" fillId="14" borderId="5" xfId="0" applyFill="1" applyBorder="1" applyAlignment="1">
      <alignment horizontal="justify" vertical="center"/>
    </xf>
    <xf numFmtId="0" fontId="6" fillId="15" borderId="5" xfId="0" applyFont="1" applyFill="1" applyBorder="1" applyAlignment="1">
      <alignment horizontal="center" vertical="center"/>
    </xf>
    <xf numFmtId="0" fontId="17" fillId="15" borderId="5" xfId="0" applyFont="1" applyFill="1" applyBorder="1" applyAlignment="1">
      <alignment horizontal="justify" vertical="center" wrapText="1"/>
    </xf>
    <xf numFmtId="0" fontId="0" fillId="15" borderId="5" xfId="0" applyFill="1" applyBorder="1" applyAlignment="1">
      <alignment horizontal="justify" vertical="center"/>
    </xf>
    <xf numFmtId="0" fontId="21" fillId="16" borderId="5" xfId="0" applyFont="1" applyFill="1" applyBorder="1" applyAlignment="1">
      <alignment horizontal="center" vertical="center"/>
    </xf>
    <xf numFmtId="0" fontId="17" fillId="16" borderId="5" xfId="0" applyFont="1" applyFill="1" applyBorder="1" applyAlignment="1">
      <alignment horizontal="left" vertical="center" wrapText="1"/>
    </xf>
    <xf numFmtId="0" fontId="0" fillId="16" borderId="5" xfId="0" applyFill="1" applyBorder="1" applyAlignment="1">
      <alignment horizontal="justify" vertical="center"/>
    </xf>
    <xf numFmtId="0" fontId="6" fillId="16" borderId="5" xfId="0" applyFont="1" applyFill="1" applyBorder="1" applyAlignment="1">
      <alignment horizontal="center" vertical="center"/>
    </xf>
    <xf numFmtId="0" fontId="0" fillId="16" borderId="5" xfId="0" applyFill="1" applyBorder="1" applyAlignment="1">
      <alignment horizontal="left" vertical="center"/>
    </xf>
    <xf numFmtId="0" fontId="0" fillId="13" borderId="5" xfId="0" applyFill="1" applyBorder="1" applyAlignment="1">
      <alignment horizontal="justify" vertical="center" wrapText="1"/>
    </xf>
    <xf numFmtId="0" fontId="40" fillId="0" borderId="0" xfId="0" applyFont="1"/>
    <xf numFmtId="0" fontId="8" fillId="0" borderId="25" xfId="0" applyFont="1" applyBorder="1" applyAlignment="1">
      <alignment horizontal="justify" vertical="center" wrapText="1"/>
    </xf>
    <xf numFmtId="0" fontId="11" fillId="2" borderId="24" xfId="0" applyFont="1" applyFill="1" applyBorder="1" applyAlignment="1">
      <alignment horizontal="justify" vertical="center" wrapText="1"/>
    </xf>
    <xf numFmtId="0" fontId="8" fillId="0" borderId="24" xfId="0" applyFont="1" applyBorder="1" applyAlignment="1">
      <alignment horizontal="justify" vertical="center" wrapText="1"/>
    </xf>
    <xf numFmtId="0" fontId="11" fillId="2" borderId="21" xfId="0" applyFont="1" applyFill="1" applyBorder="1" applyAlignment="1">
      <alignment horizontal="center" vertical="center" wrapText="1"/>
    </xf>
    <xf numFmtId="0" fontId="21" fillId="5" borderId="6" xfId="0" applyFont="1" applyFill="1" applyBorder="1" applyAlignment="1">
      <alignment horizontal="center" vertical="center"/>
    </xf>
    <xf numFmtId="0" fontId="21" fillId="6" borderId="6" xfId="0" applyFont="1" applyFill="1" applyBorder="1" applyAlignment="1">
      <alignment horizontal="center" vertical="center"/>
    </xf>
    <xf numFmtId="0" fontId="21" fillId="7" borderId="6" xfId="0" applyFont="1" applyFill="1" applyBorder="1" applyAlignment="1">
      <alignment horizontal="center" vertical="center"/>
    </xf>
    <xf numFmtId="0" fontId="21" fillId="8" borderId="6" xfId="0" applyFont="1" applyFill="1" applyBorder="1" applyAlignment="1">
      <alignment horizontal="center" vertical="center"/>
    </xf>
    <xf numFmtId="0" fontId="21" fillId="9" borderId="6" xfId="0" applyFont="1" applyFill="1" applyBorder="1" applyAlignment="1">
      <alignment horizontal="center" vertical="center"/>
    </xf>
    <xf numFmtId="0" fontId="21" fillId="10" borderId="6"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41" xfId="0" applyFont="1" applyFill="1" applyBorder="1" applyAlignment="1">
      <alignment horizontal="center" vertical="center"/>
    </xf>
    <xf numFmtId="0" fontId="0" fillId="4" borderId="5" xfId="0" applyFill="1" applyBorder="1"/>
    <xf numFmtId="0" fontId="0" fillId="10" borderId="5" xfId="0" applyFill="1" applyBorder="1" applyAlignment="1">
      <alignment horizontal="left" vertical="center"/>
    </xf>
    <xf numFmtId="0" fontId="43" fillId="0" borderId="0" xfId="0" applyFont="1" applyFill="1" applyBorder="1" applyProtection="1"/>
    <xf numFmtId="0" fontId="40" fillId="0" borderId="0" xfId="0" applyFont="1" applyFill="1" applyBorder="1" applyProtection="1"/>
    <xf numFmtId="0" fontId="8" fillId="0" borderId="0" xfId="0" applyFont="1" applyFill="1" applyBorder="1" applyAlignment="1" applyProtection="1">
      <alignment vertical="top" wrapText="1"/>
    </xf>
    <xf numFmtId="0" fontId="2" fillId="0" borderId="5" xfId="0" applyFont="1" applyFill="1" applyBorder="1" applyAlignment="1" applyProtection="1">
      <alignment horizontal="center" vertical="center" wrapText="1"/>
      <protection locked="0"/>
    </xf>
    <xf numFmtId="3" fontId="2" fillId="0" borderId="5" xfId="0" applyNumberFormat="1" applyFont="1" applyFill="1" applyBorder="1" applyAlignment="1" applyProtection="1">
      <alignment horizontal="center" vertical="center" wrapText="1"/>
      <protection locked="0"/>
    </xf>
    <xf numFmtId="0" fontId="45" fillId="0" borderId="5" xfId="0" applyFont="1" applyFill="1" applyBorder="1" applyAlignment="1" applyProtection="1">
      <alignment horizontal="center" vertical="center" wrapText="1"/>
      <protection locked="0"/>
    </xf>
    <xf numFmtId="10" fontId="2" fillId="0" borderId="29"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38" fillId="0" borderId="0" xfId="0" applyFont="1" applyFill="1" applyBorder="1" applyProtection="1"/>
    <xf numFmtId="0" fontId="2" fillId="0" borderId="0" xfId="0" applyFont="1" applyFill="1" applyBorder="1" applyAlignment="1" applyProtection="1">
      <alignment horizontal="justify" vertical="top" wrapText="1"/>
    </xf>
    <xf numFmtId="0" fontId="7" fillId="0" borderId="0" xfId="0" applyFont="1" applyFill="1" applyBorder="1" applyAlignment="1" applyProtection="1">
      <alignment horizontal="center" vertical="top" wrapText="1"/>
    </xf>
    <xf numFmtId="0" fontId="0" fillId="0" borderId="0" xfId="0" applyFill="1" applyProtection="1"/>
    <xf numFmtId="0" fontId="0" fillId="0" borderId="0" xfId="0" applyFill="1" applyProtection="1">
      <protection locked="0"/>
    </xf>
    <xf numFmtId="0" fontId="0" fillId="0" borderId="0" xfId="0" applyFill="1"/>
    <xf numFmtId="0" fontId="0" fillId="0" borderId="0" xfId="0" applyFill="1" applyBorder="1"/>
    <xf numFmtId="14" fontId="0" fillId="0" borderId="0" xfId="0" applyNumberFormat="1" applyFill="1" applyBorder="1"/>
    <xf numFmtId="0" fontId="30" fillId="0" borderId="5"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3" fontId="30" fillId="0" borderId="5" xfId="0" applyNumberFormat="1" applyFont="1" applyFill="1" applyBorder="1" applyAlignment="1" applyProtection="1">
      <alignment horizontal="left" vertical="center"/>
      <protection locked="0"/>
    </xf>
    <xf numFmtId="3" fontId="30" fillId="0" borderId="5" xfId="0" applyNumberFormat="1" applyFont="1" applyFill="1" applyBorder="1" applyAlignment="1" applyProtection="1">
      <alignment horizontal="right" vertical="center"/>
      <protection locked="0"/>
    </xf>
    <xf numFmtId="14" fontId="30" fillId="0" borderId="5" xfId="0" applyNumberFormat="1" applyFont="1" applyFill="1" applyBorder="1" applyAlignment="1" applyProtection="1">
      <alignment horizontal="center" vertical="center"/>
      <protection locked="0"/>
    </xf>
    <xf numFmtId="1" fontId="30" fillId="0" borderId="5" xfId="0" applyNumberFormat="1" applyFont="1" applyFill="1" applyBorder="1" applyAlignment="1" applyProtection="1">
      <alignment horizontal="center" vertical="center"/>
      <protection locked="0"/>
    </xf>
    <xf numFmtId="1" fontId="30" fillId="0" borderId="5" xfId="0" applyNumberFormat="1" applyFont="1" applyFill="1" applyBorder="1" applyAlignment="1" applyProtection="1">
      <alignment horizontal="justify" vertical="center"/>
      <protection locked="0"/>
    </xf>
    <xf numFmtId="9" fontId="30" fillId="0" borderId="5" xfId="3" applyFont="1" applyFill="1" applyBorder="1" applyAlignment="1" applyProtection="1">
      <alignment horizontal="center" vertical="center"/>
    </xf>
    <xf numFmtId="0" fontId="47" fillId="0" borderId="42" xfId="0" applyFont="1" applyFill="1" applyBorder="1" applyProtection="1">
      <protection locked="0"/>
    </xf>
    <xf numFmtId="0" fontId="47" fillId="0" borderId="42" xfId="0" applyFont="1" applyFill="1" applyBorder="1" applyAlignment="1" applyProtection="1">
      <alignment vertical="top"/>
      <protection locked="0"/>
    </xf>
    <xf numFmtId="9" fontId="30" fillId="0" borderId="5" xfId="3" applyFont="1" applyFill="1" applyBorder="1" applyAlignment="1" applyProtection="1">
      <alignment horizontal="center" vertical="center"/>
      <protection locked="0"/>
    </xf>
    <xf numFmtId="0" fontId="30" fillId="0" borderId="5" xfId="0" applyFont="1" applyFill="1" applyBorder="1" applyProtection="1"/>
    <xf numFmtId="0" fontId="30" fillId="0" borderId="5" xfId="0" applyFont="1" applyFill="1" applyBorder="1" applyAlignment="1" applyProtection="1">
      <alignment horizontal="center" vertical="center"/>
    </xf>
    <xf numFmtId="3" fontId="30" fillId="0" borderId="5" xfId="0" applyNumberFormat="1" applyFont="1" applyFill="1" applyBorder="1" applyAlignment="1" applyProtection="1">
      <alignment horizontal="left"/>
    </xf>
    <xf numFmtId="3" fontId="34" fillId="0" borderId="5" xfId="0" applyNumberFormat="1" applyFont="1" applyFill="1" applyBorder="1" applyAlignment="1" applyProtection="1">
      <alignment vertical="center"/>
      <protection locked="0"/>
    </xf>
    <xf numFmtId="0" fontId="30" fillId="0" borderId="5" xfId="0" applyFont="1" applyFill="1" applyBorder="1" applyAlignment="1" applyProtection="1">
      <alignment horizontal="justify" vertical="center"/>
    </xf>
    <xf numFmtId="0" fontId="30" fillId="0" borderId="5" xfId="0" applyFont="1" applyFill="1" applyBorder="1" applyAlignment="1" applyProtection="1">
      <alignment horizontal="right"/>
    </xf>
    <xf numFmtId="0" fontId="30" fillId="0" borderId="0" xfId="0" applyFont="1" applyFill="1" applyBorder="1" applyProtection="1">
      <protection locked="0"/>
    </xf>
    <xf numFmtId="3" fontId="0" fillId="0" borderId="0" xfId="0" applyNumberFormat="1" applyFill="1" applyAlignment="1">
      <alignment horizontal="left"/>
    </xf>
    <xf numFmtId="0" fontId="0" fillId="0" borderId="0" xfId="0" applyFill="1" applyAlignment="1">
      <alignment horizontal="justify" vertical="center"/>
    </xf>
    <xf numFmtId="0" fontId="6" fillId="0" borderId="0" xfId="0" applyFont="1" applyFill="1"/>
    <xf numFmtId="0" fontId="0" fillId="0" borderId="0" xfId="0" applyFill="1" applyAlignment="1">
      <alignment horizontal="right"/>
    </xf>
    <xf numFmtId="0" fontId="47" fillId="0" borderId="0" xfId="0" applyFont="1" applyFill="1" applyBorder="1" applyProtection="1">
      <protection locked="0"/>
    </xf>
    <xf numFmtId="3" fontId="49" fillId="0" borderId="5" xfId="0" applyNumberFormat="1" applyFont="1" applyBorder="1" applyAlignment="1">
      <alignment horizontal="left"/>
    </xf>
    <xf numFmtId="0" fontId="30" fillId="0" borderId="42" xfId="0" applyFont="1" applyFill="1" applyBorder="1" applyAlignment="1" applyProtection="1">
      <alignment horizontal="center" vertical="center"/>
      <protection locked="0"/>
    </xf>
    <xf numFmtId="0" fontId="47" fillId="0" borderId="5" xfId="0" applyFont="1" applyFill="1" applyBorder="1" applyProtection="1">
      <protection locked="0"/>
    </xf>
    <xf numFmtId="0" fontId="32" fillId="0" borderId="42" xfId="0" applyFont="1" applyFill="1" applyBorder="1" applyAlignment="1" applyProtection="1">
      <alignment horizontal="center" vertical="center"/>
      <protection locked="0"/>
    </xf>
    <xf numFmtId="166" fontId="31" fillId="0" borderId="42" xfId="1" applyNumberFormat="1" applyFont="1" applyFill="1" applyBorder="1" applyAlignment="1" applyProtection="1">
      <alignment horizontal="center" vertical="center" wrapText="1"/>
      <protection locked="0"/>
    </xf>
    <xf numFmtId="0" fontId="47" fillId="0" borderId="5" xfId="0" applyFont="1" applyFill="1" applyBorder="1" applyAlignment="1" applyProtection="1">
      <alignment vertical="top"/>
      <protection locked="0"/>
    </xf>
    <xf numFmtId="0" fontId="2" fillId="0" borderId="26" xfId="0" applyFont="1" applyFill="1" applyBorder="1" applyAlignment="1" applyProtection="1">
      <alignment horizontal="center" vertical="center" wrapText="1"/>
    </xf>
    <xf numFmtId="0" fontId="7" fillId="0" borderId="0" xfId="0" applyFont="1" applyFill="1" applyBorder="1" applyAlignment="1" applyProtection="1">
      <alignment horizontal="center" vertical="top" wrapText="1"/>
    </xf>
    <xf numFmtId="14" fontId="30" fillId="0" borderId="5" xfId="0" applyNumberFormat="1" applyFont="1" applyFill="1" applyBorder="1" applyAlignment="1" applyProtection="1">
      <alignment horizontal="left" vertical="center"/>
      <protection locked="0"/>
    </xf>
    <xf numFmtId="0" fontId="46" fillId="0" borderId="5" xfId="0" applyFont="1" applyBorder="1" applyAlignment="1">
      <alignment horizontal="center" vertical="center"/>
    </xf>
    <xf numFmtId="0" fontId="46" fillId="0" borderId="5" xfId="5" applyFont="1" applyBorder="1" applyAlignment="1">
      <alignment horizontal="center" vertical="center"/>
    </xf>
    <xf numFmtId="14" fontId="48" fillId="0" borderId="5" xfId="0" applyNumberFormat="1" applyFont="1" applyBorder="1" applyAlignment="1">
      <alignment horizontal="right"/>
    </xf>
    <xf numFmtId="14" fontId="48" fillId="0" borderId="5" xfId="0" applyNumberFormat="1" applyFont="1" applyFill="1" applyBorder="1"/>
    <xf numFmtId="14" fontId="48" fillId="0" borderId="5" xfId="0" applyNumberFormat="1" applyFont="1" applyFill="1" applyBorder="1"/>
    <xf numFmtId="14" fontId="48" fillId="0" borderId="5" xfId="0" applyNumberFormat="1" applyFont="1" applyFill="1" applyBorder="1"/>
    <xf numFmtId="0" fontId="30" fillId="0" borderId="0" xfId="0" applyFont="1" applyFill="1" applyBorder="1" applyAlignment="1" applyProtection="1">
      <alignment horizontal="center" vertical="center"/>
      <protection locked="0"/>
    </xf>
    <xf numFmtId="9" fontId="30" fillId="0" borderId="0" xfId="3" applyFont="1" applyFill="1" applyBorder="1" applyAlignment="1" applyProtection="1">
      <alignment horizontal="center" vertical="center"/>
      <protection locked="0"/>
    </xf>
    <xf numFmtId="0" fontId="30" fillId="0" borderId="0" xfId="0" applyNumberFormat="1"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3" fontId="30" fillId="0" borderId="0" xfId="0" applyNumberFormat="1" applyFont="1" applyFill="1" applyBorder="1" applyAlignment="1" applyProtection="1">
      <alignment horizontal="left" vertical="center"/>
      <protection locked="0"/>
    </xf>
    <xf numFmtId="3" fontId="31" fillId="0" borderId="0" xfId="1" applyNumberFormat="1" applyFont="1" applyFill="1" applyBorder="1" applyAlignment="1" applyProtection="1">
      <alignment horizontal="center" vertical="center" wrapText="1"/>
      <protection locked="0"/>
    </xf>
    <xf numFmtId="3" fontId="31" fillId="0" borderId="0" xfId="1" applyNumberFormat="1" applyFont="1" applyFill="1" applyBorder="1" applyAlignment="1" applyProtection="1">
      <alignment horizontal="right" vertical="center" wrapText="1"/>
      <protection locked="0"/>
    </xf>
    <xf numFmtId="166" fontId="31" fillId="0" borderId="0" xfId="1" applyNumberFormat="1" applyFont="1" applyFill="1" applyBorder="1" applyAlignment="1" applyProtection="1">
      <alignment horizontal="center" vertical="center" wrapText="1"/>
      <protection locked="0"/>
    </xf>
    <xf numFmtId="14" fontId="30" fillId="0" borderId="0" xfId="0" applyNumberFormat="1" applyFont="1" applyFill="1" applyBorder="1" applyAlignment="1" applyProtection="1">
      <alignment horizontal="center" vertical="center"/>
      <protection locked="0"/>
    </xf>
    <xf numFmtId="1" fontId="30" fillId="0" borderId="0" xfId="0" applyNumberFormat="1" applyFont="1" applyFill="1" applyBorder="1" applyAlignment="1" applyProtection="1">
      <alignment horizontal="center" vertical="center"/>
      <protection locked="0"/>
    </xf>
    <xf numFmtId="1" fontId="30" fillId="0" borderId="0" xfId="0" applyNumberFormat="1" applyFont="1" applyFill="1" applyBorder="1" applyAlignment="1" applyProtection="1">
      <alignment horizontal="justify" vertical="center"/>
      <protection locked="0"/>
    </xf>
    <xf numFmtId="3" fontId="30" fillId="0" borderId="0" xfId="0" applyNumberFormat="1" applyFont="1" applyFill="1" applyBorder="1" applyAlignment="1" applyProtection="1">
      <alignment horizontal="right" vertical="center"/>
      <protection locked="0"/>
    </xf>
    <xf numFmtId="9" fontId="30" fillId="0" borderId="0" xfId="3" applyFont="1" applyFill="1" applyBorder="1" applyAlignment="1" applyProtection="1">
      <alignment horizontal="center" vertical="center"/>
    </xf>
    <xf numFmtId="0" fontId="0" fillId="0" borderId="0" xfId="0" applyFill="1" applyBorder="1" applyProtection="1">
      <protection locked="0"/>
    </xf>
    <xf numFmtId="0" fontId="0" fillId="0" borderId="0" xfId="0" applyFill="1" applyBorder="1" applyProtection="1"/>
    <xf numFmtId="0" fontId="47" fillId="0" borderId="34" xfId="0" applyFont="1" applyFill="1" applyBorder="1" applyProtection="1">
      <protection locked="0"/>
    </xf>
    <xf numFmtId="3" fontId="30" fillId="0" borderId="34" xfId="0" applyNumberFormat="1" applyFont="1" applyFill="1" applyBorder="1" applyAlignment="1" applyProtection="1">
      <alignment horizontal="left" vertical="center"/>
      <protection locked="0"/>
    </xf>
    <xf numFmtId="3" fontId="30" fillId="0" borderId="34" xfId="0" applyNumberFormat="1" applyFont="1" applyFill="1" applyBorder="1" applyAlignment="1" applyProtection="1">
      <alignment horizontal="right" vertical="center"/>
      <protection locked="0"/>
    </xf>
    <xf numFmtId="3" fontId="31" fillId="0" borderId="41" xfId="1" applyNumberFormat="1" applyFont="1" applyFill="1" applyBorder="1" applyAlignment="1" applyProtection="1">
      <alignment horizontal="center" vertical="center" wrapText="1"/>
      <protection locked="0"/>
    </xf>
    <xf numFmtId="3" fontId="31" fillId="0" borderId="34" xfId="1" applyNumberFormat="1" applyFont="1" applyFill="1" applyBorder="1" applyAlignment="1" applyProtection="1">
      <alignment horizontal="right" vertical="center" wrapText="1"/>
      <protection locked="0"/>
    </xf>
    <xf numFmtId="14" fontId="30" fillId="0" borderId="34" xfId="0" applyNumberFormat="1" applyFont="1" applyFill="1" applyBorder="1" applyAlignment="1" applyProtection="1">
      <alignment horizontal="center" vertical="center"/>
      <protection locked="0"/>
    </xf>
    <xf numFmtId="1" fontId="30" fillId="0" borderId="34" xfId="0" applyNumberFormat="1" applyFont="1" applyFill="1" applyBorder="1" applyAlignment="1" applyProtection="1">
      <alignment horizontal="center" vertical="center"/>
      <protection locked="0"/>
    </xf>
    <xf numFmtId="1" fontId="30" fillId="0" borderId="34" xfId="0" applyNumberFormat="1" applyFont="1" applyFill="1" applyBorder="1" applyAlignment="1" applyProtection="1">
      <alignment horizontal="justify" vertical="center"/>
      <protection locked="0"/>
    </xf>
    <xf numFmtId="0" fontId="30" fillId="0" borderId="34" xfId="0" applyFont="1" applyFill="1" applyBorder="1" applyAlignment="1" applyProtection="1">
      <alignment horizontal="center" vertical="center"/>
      <protection locked="0"/>
    </xf>
    <xf numFmtId="0" fontId="0" fillId="0" borderId="0" xfId="0" applyFill="1" applyAlignment="1" applyProtection="1">
      <alignment horizontal="center"/>
    </xf>
    <xf numFmtId="0" fontId="8" fillId="0" borderId="0" xfId="0" applyFont="1" applyFill="1" applyBorder="1" applyAlignment="1" applyProtection="1">
      <alignment horizontal="center" vertical="top" wrapText="1"/>
    </xf>
    <xf numFmtId="0" fontId="47" fillId="0" borderId="42" xfId="0" applyFont="1" applyFill="1" applyBorder="1" applyAlignment="1" applyProtection="1">
      <alignment horizontal="center"/>
      <protection locked="0"/>
    </xf>
    <xf numFmtId="0" fontId="47" fillId="0" borderId="0" xfId="0" applyFont="1" applyFill="1" applyBorder="1" applyAlignment="1" applyProtection="1">
      <alignment horizontal="center"/>
      <protection locked="0"/>
    </xf>
    <xf numFmtId="0" fontId="47" fillId="0" borderId="5" xfId="0" applyFont="1" applyFill="1" applyBorder="1" applyAlignment="1" applyProtection="1">
      <alignment horizontal="center"/>
      <protection locked="0"/>
    </xf>
    <xf numFmtId="0" fontId="47" fillId="0" borderId="34" xfId="0" applyFont="1" applyFill="1" applyBorder="1" applyAlignment="1" applyProtection="1">
      <alignment horizontal="center"/>
      <protection locked="0"/>
    </xf>
    <xf numFmtId="0" fontId="34" fillId="0" borderId="5" xfId="0" applyFont="1" applyFill="1" applyBorder="1" applyAlignment="1" applyProtection="1">
      <alignment horizontal="center" vertical="center"/>
    </xf>
    <xf numFmtId="0" fontId="0" fillId="0" borderId="0" xfId="0" applyFill="1" applyAlignment="1">
      <alignment horizontal="center"/>
    </xf>
    <xf numFmtId="0" fontId="0" fillId="0" borderId="0" xfId="0" applyFill="1" applyAlignment="1" applyProtection="1">
      <alignment horizontal="center" vertical="center"/>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47" fillId="0" borderId="42"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protection locked="0"/>
    </xf>
    <xf numFmtId="0" fontId="47" fillId="0" borderId="5" xfId="0" applyFont="1" applyFill="1" applyBorder="1" applyAlignment="1" applyProtection="1">
      <alignment horizontal="center" vertical="center"/>
      <protection locked="0"/>
    </xf>
    <xf numFmtId="0" fontId="47" fillId="0" borderId="34" xfId="0" applyFont="1" applyFill="1" applyBorder="1" applyAlignment="1" applyProtection="1">
      <alignment horizontal="center" vertical="center"/>
      <protection locked="0"/>
    </xf>
    <xf numFmtId="0" fontId="0" fillId="0" borderId="0" xfId="0" applyFill="1" applyAlignment="1">
      <alignment horizontal="center" vertical="center"/>
    </xf>
    <xf numFmtId="0" fontId="47" fillId="0" borderId="43"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wrapText="1"/>
      <protection locked="0"/>
    </xf>
    <xf numFmtId="0" fontId="30" fillId="0" borderId="34" xfId="0" applyFont="1" applyFill="1" applyBorder="1" applyAlignment="1" applyProtection="1">
      <alignment horizontal="center" vertical="center" wrapText="1"/>
      <protection locked="0"/>
    </xf>
    <xf numFmtId="0" fontId="48" fillId="0" borderId="5" xfId="0" applyFont="1" applyBorder="1" applyAlignment="1">
      <alignment horizontal="center" vertical="center"/>
    </xf>
    <xf numFmtId="0" fontId="23" fillId="0" borderId="0" xfId="4" applyFill="1" applyAlignment="1" applyProtection="1">
      <alignment horizontal="center" wrapText="1"/>
    </xf>
    <xf numFmtId="0" fontId="27" fillId="0" borderId="3" xfId="0" applyFont="1" applyFill="1" applyBorder="1" applyAlignment="1" applyProtection="1">
      <alignment horizontal="center" vertical="center" wrapText="1"/>
      <protection locked="0"/>
    </xf>
    <xf numFmtId="169" fontId="28" fillId="0" borderId="9" xfId="0" applyNumberFormat="1" applyFont="1" applyFill="1" applyBorder="1" applyAlignment="1" applyProtection="1">
      <alignment horizontal="center" vertical="top" wrapText="1"/>
      <protection locked="0"/>
    </xf>
    <xf numFmtId="169" fontId="28" fillId="0" borderId="17" xfId="0" applyNumberFormat="1" applyFont="1" applyFill="1" applyBorder="1" applyAlignment="1" applyProtection="1">
      <alignment horizontal="center" vertical="top" wrapText="1"/>
      <protection locked="0"/>
    </xf>
    <xf numFmtId="169" fontId="28" fillId="0" borderId="3" xfId="0" applyNumberFormat="1" applyFont="1" applyFill="1" applyBorder="1" applyAlignment="1" applyProtection="1">
      <alignment horizontal="center" vertical="top" wrapText="1"/>
      <protection locked="0"/>
    </xf>
    <xf numFmtId="169" fontId="28" fillId="0" borderId="37" xfId="0" applyNumberFormat="1" applyFont="1" applyFill="1" applyBorder="1" applyAlignment="1" applyProtection="1">
      <alignment horizontal="center" vertical="top" wrapText="1"/>
      <protection locked="0"/>
    </xf>
    <xf numFmtId="0" fontId="8" fillId="0" borderId="5"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3" fillId="0" borderId="0" xfId="4" applyFill="1" applyAlignment="1" applyProtection="1">
      <alignment horizontal="center"/>
    </xf>
    <xf numFmtId="0" fontId="8" fillId="0" borderId="0" xfId="0" applyFont="1" applyFill="1" applyAlignment="1" applyProtection="1">
      <alignment horizontal="center" vertical="top" wrapText="1"/>
    </xf>
    <xf numFmtId="0" fontId="30" fillId="0" borderId="5" xfId="0" applyFont="1" applyFill="1" applyBorder="1" applyAlignment="1" applyProtection="1">
      <alignment horizontal="center" wrapText="1"/>
    </xf>
    <xf numFmtId="167" fontId="2" fillId="0" borderId="0" xfId="0" applyNumberFormat="1" applyFont="1" applyFill="1" applyBorder="1" applyAlignment="1" applyProtection="1">
      <alignment horizontal="center" vertical="top" wrapText="1"/>
      <protection locked="0"/>
    </xf>
    <xf numFmtId="167" fontId="2" fillId="0" borderId="0" xfId="0" applyNumberFormat="1" applyFont="1" applyFill="1" applyBorder="1" applyAlignment="1" applyProtection="1">
      <alignment horizontal="center" vertical="top" wrapText="1"/>
    </xf>
    <xf numFmtId="0" fontId="0" fillId="0" borderId="0" xfId="0" applyFill="1" applyAlignment="1" applyProtection="1">
      <alignment horizontal="center" wrapText="1"/>
    </xf>
    <xf numFmtId="0" fontId="0" fillId="0" borderId="0" xfId="0" applyFill="1" applyAlignment="1">
      <alignment horizontal="center" wrapText="1"/>
    </xf>
    <xf numFmtId="0" fontId="31" fillId="0" borderId="5" xfId="2" applyFont="1" applyFill="1" applyBorder="1" applyAlignment="1" applyProtection="1">
      <alignment horizontal="center" vertical="center" wrapText="1"/>
      <protection locked="0"/>
    </xf>
    <xf numFmtId="0" fontId="30" fillId="0" borderId="5" xfId="0" applyFont="1" applyFill="1" applyBorder="1" applyAlignment="1" applyProtection="1">
      <alignment horizontal="center"/>
    </xf>
    <xf numFmtId="0" fontId="0" fillId="0" borderId="0" xfId="0" applyFill="1" applyBorder="1" applyAlignment="1" applyProtection="1">
      <alignment horizontal="center" vertical="center"/>
    </xf>
    <xf numFmtId="0" fontId="31" fillId="0" borderId="34" xfId="2" applyFont="1" applyFill="1" applyBorder="1" applyAlignment="1" applyProtection="1">
      <alignment horizontal="center" vertical="center" wrapText="1"/>
      <protection locked="0"/>
    </xf>
    <xf numFmtId="0" fontId="31" fillId="0" borderId="0" xfId="2" applyFont="1" applyFill="1" applyBorder="1" applyAlignment="1" applyProtection="1">
      <alignment horizontal="center" vertical="center" wrapText="1"/>
      <protection locked="0"/>
    </xf>
    <xf numFmtId="0" fontId="30" fillId="0" borderId="5" xfId="0" applyNumberFormat="1" applyFont="1" applyFill="1" applyBorder="1" applyAlignment="1" applyProtection="1">
      <alignment horizontal="center" vertical="center" wrapText="1"/>
    </xf>
    <xf numFmtId="0" fontId="30" fillId="0" borderId="34"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top" wrapText="1"/>
    </xf>
    <xf numFmtId="3" fontId="34" fillId="0" borderId="5" xfId="0" applyNumberFormat="1" applyFont="1" applyFill="1" applyBorder="1" applyAlignment="1" applyProtection="1">
      <alignment horizontal="center" vertical="center"/>
      <protection locked="0"/>
    </xf>
    <xf numFmtId="3" fontId="30" fillId="0" borderId="5" xfId="0" applyNumberFormat="1" applyFont="1" applyFill="1" applyBorder="1" applyAlignment="1" applyProtection="1">
      <alignment horizontal="center" vertical="center"/>
      <protection locked="0"/>
    </xf>
    <xf numFmtId="3" fontId="47" fillId="0" borderId="42" xfId="0" applyNumberFormat="1" applyFont="1" applyFill="1" applyBorder="1" applyAlignment="1">
      <alignment horizontal="center"/>
    </xf>
    <xf numFmtId="3" fontId="47" fillId="0" borderId="5" xfId="0" applyNumberFormat="1" applyFont="1" applyFill="1" applyBorder="1" applyAlignment="1" applyProtection="1">
      <alignment horizontal="center"/>
      <protection locked="0"/>
    </xf>
    <xf numFmtId="3" fontId="30" fillId="0" borderId="42" xfId="0" applyNumberFormat="1" applyFont="1" applyFill="1" applyBorder="1" applyAlignment="1" applyProtection="1">
      <alignment horizontal="center" vertical="center"/>
      <protection locked="0"/>
    </xf>
    <xf numFmtId="3" fontId="47" fillId="0" borderId="42" xfId="0" applyNumberFormat="1" applyFont="1" applyFill="1" applyBorder="1" applyAlignment="1" applyProtection="1">
      <alignment horizontal="center"/>
      <protection locked="0"/>
    </xf>
    <xf numFmtId="3" fontId="47" fillId="0" borderId="5" xfId="0" applyNumberFormat="1" applyFont="1" applyFill="1" applyBorder="1" applyAlignment="1">
      <alignment horizontal="center" vertical="top"/>
    </xf>
    <xf numFmtId="3" fontId="47" fillId="0" borderId="5" xfId="0" applyNumberFormat="1" applyFont="1" applyFill="1" applyBorder="1" applyAlignment="1" applyProtection="1">
      <alignment horizontal="center" vertical="top"/>
      <protection locked="0"/>
    </xf>
    <xf numFmtId="3" fontId="47" fillId="0" borderId="5" xfId="0" applyNumberFormat="1" applyFont="1" applyFill="1" applyBorder="1" applyAlignment="1">
      <alignment horizontal="center"/>
    </xf>
    <xf numFmtId="3" fontId="47" fillId="0" borderId="34" xfId="0" applyNumberFormat="1" applyFont="1" applyFill="1" applyBorder="1" applyAlignment="1">
      <alignment horizontal="center"/>
    </xf>
    <xf numFmtId="169" fontId="46" fillId="0" borderId="0" xfId="5" applyNumberFormat="1" applyFont="1" applyFill="1" applyBorder="1" applyAlignment="1" applyProtection="1">
      <alignment horizontal="center" vertical="center"/>
      <protection locked="0"/>
    </xf>
    <xf numFmtId="3" fontId="30" fillId="0" borderId="0" xfId="0" applyNumberFormat="1" applyFont="1" applyFill="1" applyBorder="1" applyAlignment="1" applyProtection="1">
      <alignment horizontal="center" vertical="center"/>
      <protection locked="0"/>
    </xf>
    <xf numFmtId="3" fontId="42" fillId="0" borderId="0" xfId="0" applyNumberFormat="1" applyFont="1" applyFill="1" applyBorder="1" applyAlignment="1" applyProtection="1">
      <alignment horizontal="center" vertical="center"/>
      <protection locked="0"/>
    </xf>
    <xf numFmtId="166" fontId="31" fillId="0" borderId="5" xfId="1" applyNumberFormat="1" applyFont="1" applyFill="1" applyBorder="1" applyAlignment="1" applyProtection="1">
      <alignment horizontal="center" vertical="center" wrapText="1"/>
    </xf>
    <xf numFmtId="166" fontId="31" fillId="0" borderId="34" xfId="1" applyNumberFormat="1" applyFont="1" applyFill="1" applyBorder="1" applyAlignment="1" applyProtection="1">
      <alignment horizontal="center" vertical="center" wrapText="1"/>
    </xf>
    <xf numFmtId="166" fontId="31" fillId="0" borderId="0" xfId="1" applyNumberFormat="1" applyFont="1" applyFill="1" applyBorder="1" applyAlignment="1" applyProtection="1">
      <alignment horizontal="center" vertical="center" wrapText="1"/>
    </xf>
    <xf numFmtId="3" fontId="0" fillId="0" borderId="0" xfId="0" applyNumberFormat="1" applyFill="1" applyAlignment="1">
      <alignment horizontal="center"/>
    </xf>
    <xf numFmtId="3" fontId="30" fillId="0" borderId="34" xfId="0" applyNumberFormat="1" applyFont="1" applyFill="1" applyBorder="1" applyAlignment="1" applyProtection="1">
      <alignment horizontal="center" vertical="center"/>
      <protection locked="0"/>
    </xf>
    <xf numFmtId="3" fontId="11" fillId="0" borderId="0" xfId="0" applyNumberFormat="1" applyFont="1" applyFill="1" applyBorder="1" applyAlignment="1" applyProtection="1">
      <alignment horizontal="center" vertical="center" wrapText="1"/>
      <protection locked="0"/>
    </xf>
    <xf numFmtId="166" fontId="27" fillId="0" borderId="5" xfId="0" applyNumberFormat="1" applyFont="1" applyFill="1" applyBorder="1" applyAlignment="1" applyProtection="1">
      <alignment horizontal="center" vertical="center"/>
      <protection locked="0"/>
    </xf>
    <xf numFmtId="166" fontId="27" fillId="0" borderId="34" xfId="0" applyNumberFormat="1"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xf>
    <xf numFmtId="170" fontId="48" fillId="0" borderId="42" xfId="0" applyNumberFormat="1" applyFont="1" applyBorder="1" applyAlignment="1">
      <alignment horizontal="center" vertical="center"/>
    </xf>
    <xf numFmtId="0" fontId="47" fillId="0" borderId="42" xfId="0" applyFont="1" applyFill="1" applyBorder="1" applyAlignment="1" applyProtection="1">
      <alignment vertical="center"/>
      <protection locked="0"/>
    </xf>
    <xf numFmtId="0" fontId="0" fillId="0" borderId="0" xfId="0" applyFill="1" applyAlignment="1" applyProtection="1">
      <alignment vertical="center"/>
      <protection locked="0"/>
    </xf>
    <xf numFmtId="0" fontId="33" fillId="0" borderId="0" xfId="0" applyFont="1" applyFill="1" applyBorder="1" applyAlignment="1" applyProtection="1">
      <alignment vertical="center"/>
    </xf>
    <xf numFmtId="0" fontId="0" fillId="0" borderId="0" xfId="0" applyFill="1" applyAlignment="1" applyProtection="1">
      <alignment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3" fontId="47" fillId="0" borderId="42" xfId="0" applyNumberFormat="1" applyFont="1" applyFill="1" applyBorder="1" applyAlignment="1" applyProtection="1">
      <alignment horizontal="center" vertical="center"/>
      <protection locked="0"/>
    </xf>
    <xf numFmtId="0" fontId="47" fillId="0" borderId="6" xfId="0" applyFont="1" applyFill="1" applyBorder="1" applyAlignment="1" applyProtection="1">
      <alignment horizontal="center" vertical="center"/>
      <protection locked="0"/>
    </xf>
    <xf numFmtId="0" fontId="47" fillId="0" borderId="44" xfId="0" applyFont="1" applyFill="1" applyBorder="1" applyAlignment="1" applyProtection="1">
      <alignment horizontal="center" vertical="center"/>
      <protection locked="0"/>
    </xf>
    <xf numFmtId="0" fontId="47" fillId="0" borderId="45" xfId="0" applyFont="1" applyFill="1" applyBorder="1" applyAlignment="1" applyProtection="1">
      <alignment horizontal="center" vertical="center"/>
      <protection locked="0"/>
    </xf>
    <xf numFmtId="0" fontId="0" fillId="0" borderId="29" xfId="0" applyBorder="1" applyAlignment="1">
      <alignment horizontal="center" vertical="center"/>
    </xf>
    <xf numFmtId="3" fontId="47" fillId="0" borderId="5" xfId="0" applyNumberFormat="1" applyFont="1" applyFill="1" applyBorder="1" applyAlignment="1">
      <alignment horizontal="center" vertical="center"/>
    </xf>
    <xf numFmtId="0" fontId="8" fillId="0" borderId="0" xfId="0" applyFont="1" applyFill="1" applyAlignment="1" applyProtection="1">
      <alignment horizontal="center" vertical="center" wrapText="1"/>
    </xf>
    <xf numFmtId="0" fontId="47" fillId="17" borderId="42" xfId="0" applyFont="1" applyFill="1" applyBorder="1" applyAlignment="1">
      <alignment horizontal="center" vertical="center"/>
    </xf>
    <xf numFmtId="170" fontId="48" fillId="0" borderId="43" xfId="0" applyNumberFormat="1" applyFont="1" applyBorder="1" applyAlignment="1">
      <alignment horizontal="center" vertical="center"/>
    </xf>
    <xf numFmtId="170" fontId="48" fillId="0" borderId="5" xfId="0" applyNumberFormat="1" applyFont="1" applyBorder="1" applyAlignment="1">
      <alignment horizontal="center" vertical="center"/>
    </xf>
    <xf numFmtId="170" fontId="48" fillId="0" borderId="0" xfId="0" applyNumberFormat="1" applyFont="1" applyBorder="1" applyAlignment="1">
      <alignment horizontal="center" vertical="center"/>
    </xf>
    <xf numFmtId="0" fontId="30" fillId="0" borderId="45" xfId="0" applyFont="1" applyFill="1" applyBorder="1" applyAlignment="1" applyProtection="1">
      <alignment horizontal="center" vertical="center"/>
      <protection locked="0"/>
    </xf>
    <xf numFmtId="3" fontId="47" fillId="0" borderId="5" xfId="0"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wrapText="1"/>
      <protection locked="0"/>
    </xf>
    <xf numFmtId="3" fontId="30" fillId="4" borderId="5" xfId="0" applyNumberFormat="1" applyFont="1" applyFill="1" applyBorder="1" applyAlignment="1" applyProtection="1">
      <alignment horizontal="center" vertical="center"/>
      <protection locked="0"/>
    </xf>
    <xf numFmtId="3" fontId="2" fillId="0" borderId="0" xfId="0" applyNumberFormat="1" applyFont="1" applyFill="1" applyBorder="1" applyAlignment="1" applyProtection="1">
      <alignment horizontal="center" vertical="center" wrapText="1"/>
    </xf>
    <xf numFmtId="3" fontId="47" fillId="0" borderId="42" xfId="0" applyNumberFormat="1" applyFont="1" applyFill="1" applyBorder="1" applyAlignment="1">
      <alignment horizontal="center" vertical="center"/>
    </xf>
    <xf numFmtId="166" fontId="31" fillId="2" borderId="5" xfId="1" applyNumberFormat="1" applyFont="1" applyFill="1" applyBorder="1" applyAlignment="1" applyProtection="1">
      <alignment horizontal="center" vertical="center" wrapText="1"/>
    </xf>
    <xf numFmtId="3" fontId="30" fillId="2" borderId="5" xfId="0" applyNumberFormat="1" applyFont="1" applyFill="1" applyBorder="1" applyAlignment="1" applyProtection="1">
      <alignment horizontal="center" vertical="center"/>
      <protection locked="0"/>
    </xf>
    <xf numFmtId="166" fontId="31" fillId="0" borderId="5" xfId="1" applyNumberFormat="1" applyFont="1" applyFill="1" applyBorder="1" applyAlignment="1" applyProtection="1">
      <alignment vertical="center" wrapText="1"/>
      <protection locked="0"/>
    </xf>
    <xf numFmtId="0" fontId="6" fillId="0" borderId="0" xfId="0" applyFont="1" applyFill="1" applyAlignment="1">
      <alignment horizontal="center" vertical="center"/>
    </xf>
    <xf numFmtId="0" fontId="47" fillId="0" borderId="5" xfId="0" applyFont="1" applyFill="1" applyBorder="1" applyAlignment="1" applyProtection="1">
      <alignment vertical="center"/>
      <protection locked="0"/>
    </xf>
    <xf numFmtId="0" fontId="0" fillId="0" borderId="0" xfId="0" applyAlignment="1">
      <alignment horizontal="center" vertical="center"/>
    </xf>
    <xf numFmtId="170" fontId="48" fillId="0" borderId="45" xfId="0" applyNumberFormat="1" applyFont="1" applyBorder="1" applyAlignment="1">
      <alignment horizontal="center" vertical="center"/>
    </xf>
    <xf numFmtId="0" fontId="30" fillId="0" borderId="5" xfId="0" applyNumberFormat="1" applyFont="1" applyFill="1" applyBorder="1" applyAlignment="1" applyProtection="1">
      <alignment horizontal="center" vertical="center"/>
      <protection locked="0"/>
    </xf>
    <xf numFmtId="3" fontId="30" fillId="0" borderId="29" xfId="0" applyNumberFormat="1" applyFont="1" applyFill="1" applyBorder="1" applyAlignment="1" applyProtection="1">
      <alignment horizontal="center" vertical="center"/>
      <protection locked="0"/>
    </xf>
    <xf numFmtId="0" fontId="0" fillId="0" borderId="34" xfId="0" applyBorder="1" applyAlignment="1">
      <alignment horizontal="center" vertical="center"/>
    </xf>
    <xf numFmtId="3" fontId="0" fillId="0" borderId="0" xfId="0" applyNumberFormat="1" applyAlignment="1">
      <alignment horizontal="right" vertical="top"/>
    </xf>
    <xf numFmtId="0" fontId="7" fillId="0" borderId="0" xfId="0" applyFont="1" applyFill="1" applyBorder="1" applyAlignment="1" applyProtection="1">
      <alignment horizontal="center" vertical="top" wrapText="1"/>
    </xf>
    <xf numFmtId="0" fontId="32" fillId="0" borderId="46" xfId="0" applyFont="1" applyFill="1" applyBorder="1" applyAlignment="1" applyProtection="1">
      <alignment horizontal="center" vertical="center"/>
      <protection locked="0"/>
    </xf>
    <xf numFmtId="0" fontId="30" fillId="0" borderId="34" xfId="0" applyNumberFormat="1" applyFont="1" applyFill="1" applyBorder="1" applyAlignment="1" applyProtection="1">
      <alignment horizontal="center" vertical="center"/>
      <protection locked="0"/>
    </xf>
    <xf numFmtId="0" fontId="0" fillId="0" borderId="5" xfId="0" applyFill="1" applyBorder="1" applyAlignment="1">
      <alignment horizontal="center" vertical="center"/>
    </xf>
    <xf numFmtId="166" fontId="27" fillId="4" borderId="5" xfId="0" applyNumberFormat="1" applyFont="1" applyFill="1" applyBorder="1" applyAlignment="1" applyProtection="1">
      <alignment horizontal="center" vertical="center"/>
      <protection locked="0"/>
    </xf>
    <xf numFmtId="0" fontId="0" fillId="2" borderId="0" xfId="0" applyFill="1" applyAlignment="1" applyProtection="1">
      <alignment horizontal="center"/>
    </xf>
    <xf numFmtId="0" fontId="7" fillId="2" borderId="0" xfId="0" applyFont="1" applyFill="1" applyBorder="1" applyAlignment="1" applyProtection="1">
      <alignment horizontal="center" vertical="top" wrapText="1"/>
    </xf>
    <xf numFmtId="0" fontId="0" fillId="2" borderId="0" xfId="0" applyFill="1" applyAlignment="1">
      <alignment horizontal="center"/>
    </xf>
    <xf numFmtId="14" fontId="0" fillId="2" borderId="0" xfId="0" applyNumberFormat="1" applyFill="1" applyAlignment="1">
      <alignment horizontal="center"/>
    </xf>
    <xf numFmtId="3" fontId="2" fillId="2" borderId="29" xfId="0" applyNumberFormat="1" applyFont="1" applyFill="1" applyBorder="1" applyAlignment="1" applyProtection="1">
      <alignment horizontal="center" vertical="center"/>
    </xf>
    <xf numFmtId="166" fontId="27" fillId="2" borderId="5" xfId="0" applyNumberFormat="1" applyFont="1" applyFill="1" applyBorder="1" applyAlignment="1" applyProtection="1">
      <alignment horizontal="center" vertical="center"/>
      <protection locked="0"/>
    </xf>
    <xf numFmtId="166" fontId="27" fillId="2" borderId="0" xfId="0" applyNumberFormat="1" applyFont="1" applyFill="1" applyBorder="1" applyAlignment="1" applyProtection="1">
      <alignment horizontal="center" vertical="center"/>
      <protection locked="0"/>
    </xf>
    <xf numFmtId="3" fontId="42" fillId="2" borderId="0" xfId="0" applyNumberFormat="1" applyFont="1" applyFill="1" applyBorder="1" applyAlignment="1" applyProtection="1">
      <alignment horizontal="center" vertical="center"/>
      <protection locked="0"/>
    </xf>
    <xf numFmtId="0" fontId="30" fillId="18" borderId="5" xfId="0" applyFont="1" applyFill="1" applyBorder="1" applyAlignment="1" applyProtection="1">
      <alignment horizontal="center" vertical="center"/>
      <protection locked="0"/>
    </xf>
    <xf numFmtId="0" fontId="30" fillId="2" borderId="5" xfId="0"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top" wrapText="1"/>
    </xf>
    <xf numFmtId="0" fontId="2" fillId="0" borderId="5" xfId="0" applyFont="1" applyFill="1" applyBorder="1" applyAlignment="1" applyProtection="1">
      <alignment horizontal="justify" vertical="top" wrapText="1"/>
    </xf>
    <xf numFmtId="169" fontId="28" fillId="0" borderId="7" xfId="0" applyNumberFormat="1" applyFont="1" applyFill="1" applyBorder="1" applyAlignment="1" applyProtection="1">
      <alignment horizontal="left" vertical="center" wrapText="1"/>
      <protection locked="0"/>
    </xf>
    <xf numFmtId="169" fontId="28" fillId="0" borderId="8" xfId="0" applyNumberFormat="1" applyFont="1" applyFill="1" applyBorder="1" applyAlignment="1" applyProtection="1">
      <alignment horizontal="left" vertical="center" wrapText="1"/>
      <protection locked="0"/>
    </xf>
    <xf numFmtId="169" fontId="28" fillId="0" borderId="18" xfId="0" applyNumberFormat="1"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5" xfId="0" applyFont="1" applyFill="1" applyBorder="1" applyAlignment="1" applyProtection="1">
      <alignment horizontal="justify" vertical="top" wrapText="1"/>
    </xf>
    <xf numFmtId="0" fontId="2" fillId="0" borderId="16" xfId="0" applyFont="1" applyFill="1" applyBorder="1" applyAlignment="1" applyProtection="1">
      <alignment horizontal="justify" vertical="top" wrapText="1"/>
    </xf>
    <xf numFmtId="169" fontId="28" fillId="0" borderId="40" xfId="0" applyNumberFormat="1" applyFont="1" applyFill="1" applyBorder="1" applyAlignment="1" applyProtection="1">
      <alignment horizontal="left" vertical="center" wrapText="1"/>
      <protection locked="0"/>
    </xf>
    <xf numFmtId="169" fontId="28" fillId="0" borderId="20" xfId="0" applyNumberFormat="1" applyFont="1" applyFill="1" applyBorder="1" applyAlignment="1" applyProtection="1">
      <alignment horizontal="left" vertical="center" wrapText="1"/>
      <protection locked="0"/>
    </xf>
    <xf numFmtId="169" fontId="28" fillId="0" borderId="30" xfId="0" applyNumberFormat="1"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7" fillId="0" borderId="0" xfId="0" applyFont="1" applyFill="1" applyBorder="1" applyAlignment="1" applyProtection="1">
      <alignment horizontal="center" vertical="top" wrapText="1"/>
    </xf>
    <xf numFmtId="0" fontId="7" fillId="0"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top" wrapText="1"/>
    </xf>
    <xf numFmtId="0" fontId="2" fillId="0" borderId="1" xfId="0" applyFont="1" applyFill="1" applyBorder="1" applyAlignment="1" applyProtection="1">
      <alignment horizontal="justify" vertical="center" wrapText="1"/>
    </xf>
    <xf numFmtId="0" fontId="2" fillId="0" borderId="2" xfId="0" applyFont="1" applyFill="1" applyBorder="1" applyAlignment="1" applyProtection="1">
      <alignment horizontal="justify" vertical="center" wrapText="1"/>
    </xf>
    <xf numFmtId="0" fontId="2" fillId="0" borderId="33" xfId="0" applyFont="1" applyFill="1" applyBorder="1" applyAlignment="1" applyProtection="1">
      <alignment horizontal="justify" vertical="center" wrapText="1"/>
    </xf>
    <xf numFmtId="0" fontId="29" fillId="0" borderId="39"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29" fillId="0" borderId="3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horizontal="justify" vertical="top" wrapText="1"/>
    </xf>
    <xf numFmtId="0" fontId="2" fillId="2" borderId="0" xfId="0" applyFont="1" applyFill="1" applyBorder="1" applyAlignment="1" applyProtection="1">
      <alignment horizontal="justify" vertical="top" wrapText="1"/>
    </xf>
    <xf numFmtId="0" fontId="2" fillId="0" borderId="0" xfId="0" applyFont="1" applyFill="1" applyBorder="1" applyAlignment="1" applyProtection="1">
      <alignment horizontal="center" vertical="center" wrapText="1"/>
    </xf>
    <xf numFmtId="0" fontId="2" fillId="0" borderId="35" xfId="0" applyFont="1" applyFill="1" applyBorder="1" applyAlignment="1" applyProtection="1">
      <alignment horizontal="justify" vertical="center" wrapText="1"/>
    </xf>
    <xf numFmtId="0" fontId="2" fillId="0" borderId="36" xfId="0" applyFont="1" applyFill="1" applyBorder="1" applyAlignment="1" applyProtection="1">
      <alignment horizontal="justify" vertical="center" wrapText="1"/>
    </xf>
    <xf numFmtId="0" fontId="2" fillId="0" borderId="0" xfId="0" applyFont="1" applyFill="1" applyBorder="1" applyAlignment="1" applyProtection="1">
      <alignment horizontal="right" vertical="center" wrapText="1"/>
    </xf>
    <xf numFmtId="0" fontId="2" fillId="0" borderId="27"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8" fillId="0" borderId="1" xfId="0" applyFont="1" applyFill="1" applyBorder="1" applyAlignment="1" applyProtection="1">
      <alignment horizontal="left" vertical="center" wrapText="1"/>
      <protection locked="0"/>
    </xf>
    <xf numFmtId="0" fontId="28" fillId="0" borderId="2" xfId="0" applyFont="1" applyFill="1" applyBorder="1" applyAlignment="1" applyProtection="1">
      <alignment horizontal="left" vertical="center" wrapText="1"/>
      <protection locked="0"/>
    </xf>
    <xf numFmtId="0" fontId="28" fillId="0" borderId="31" xfId="0" applyFont="1" applyFill="1" applyBorder="1" applyAlignment="1" applyProtection="1">
      <alignment horizontal="left" vertical="center" wrapText="1"/>
      <protection locked="0"/>
    </xf>
    <xf numFmtId="0" fontId="44" fillId="0" borderId="32" xfId="0" applyFont="1" applyFill="1" applyBorder="1" applyAlignment="1" applyProtection="1">
      <alignment horizontal="left" vertical="center" wrapText="1"/>
      <protection locked="0"/>
    </xf>
    <xf numFmtId="0" fontId="44" fillId="0" borderId="8" xfId="0" applyFont="1" applyFill="1" applyBorder="1" applyAlignment="1" applyProtection="1">
      <alignment horizontal="left" vertical="center" wrapText="1"/>
      <protection locked="0"/>
    </xf>
    <xf numFmtId="0" fontId="44" fillId="0" borderId="18" xfId="0" applyFont="1" applyFill="1" applyBorder="1" applyAlignment="1" applyProtection="1">
      <alignment horizontal="left" vertical="center" wrapText="1"/>
      <protection locked="0"/>
    </xf>
    <xf numFmtId="0" fontId="23" fillId="0" borderId="19" xfId="4" applyFill="1" applyBorder="1" applyAlignment="1" applyProtection="1">
      <alignment horizontal="left" vertical="center" wrapText="1"/>
      <protection locked="0"/>
    </xf>
    <xf numFmtId="0" fontId="21" fillId="0" borderId="20" xfId="0" applyFont="1" applyFill="1" applyBorder="1" applyAlignment="1" applyProtection="1">
      <alignment horizontal="left" vertical="center" wrapText="1"/>
      <protection locked="0"/>
    </xf>
    <xf numFmtId="0" fontId="21" fillId="0" borderId="30"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28"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0" borderId="4"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9" xfId="0" applyFont="1" applyBorder="1" applyAlignment="1">
      <alignment horizontal="justify" vertical="center" wrapText="1"/>
    </xf>
    <xf numFmtId="0" fontId="11" fillId="0" borderId="4"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9" xfId="0" applyFont="1" applyFill="1" applyBorder="1" applyAlignment="1">
      <alignment horizontal="justify" vertical="center" wrapText="1"/>
    </xf>
    <xf numFmtId="0" fontId="11" fillId="2" borderId="4" xfId="0" applyFont="1" applyFill="1" applyBorder="1" applyAlignment="1">
      <alignment horizontal="justify" vertical="center" wrapText="1"/>
    </xf>
    <xf numFmtId="0" fontId="11" fillId="2" borderId="5" xfId="0" applyFont="1" applyFill="1" applyBorder="1" applyAlignment="1">
      <alignment horizontal="justify" vertical="center" wrapText="1"/>
    </xf>
    <xf numFmtId="0" fontId="11" fillId="2" borderId="9" xfId="0" applyFont="1" applyFill="1" applyBorder="1" applyAlignment="1">
      <alignment horizontal="justify" vertical="center" wrapText="1"/>
    </xf>
    <xf numFmtId="0" fontId="11" fillId="0" borderId="15"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23"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justify" vertical="center" wrapText="1"/>
    </xf>
    <xf numFmtId="0" fontId="11" fillId="0" borderId="21" xfId="0" applyFont="1" applyBorder="1" applyAlignment="1">
      <alignment horizontal="justify" vertical="center" wrapText="1"/>
    </xf>
    <xf numFmtId="0" fontId="11" fillId="0" borderId="22" xfId="0" applyFont="1" applyBorder="1" applyAlignment="1">
      <alignment horizontal="center" vertical="center" wrapText="1"/>
    </xf>
    <xf numFmtId="0" fontId="11" fillId="0" borderId="22" xfId="0" applyFont="1" applyBorder="1" applyAlignment="1">
      <alignment horizontal="justify" vertical="center" wrapText="1"/>
    </xf>
  </cellXfs>
  <cellStyles count="9">
    <cellStyle name="Hipervínculo" xfId="4" builtinId="8"/>
    <cellStyle name="Millares" xfId="1" builtinId="3"/>
    <cellStyle name="Millares 2" xfId="7" xr:uid="{00000000-0005-0000-0000-000002000000}"/>
    <cellStyle name="Moneda 2" xfId="6" xr:uid="{00000000-0005-0000-0000-000003000000}"/>
    <cellStyle name="Normal" xfId="0" builtinId="0"/>
    <cellStyle name="Normal 2" xfId="5" xr:uid="{00000000-0005-0000-0000-000005000000}"/>
    <cellStyle name="Normal 8" xfId="8" xr:uid="{00000000-0005-0000-0000-000006000000}"/>
    <cellStyle name="Normal_Hoja1" xfId="2" xr:uid="{00000000-0005-0000-0000-000007000000}"/>
    <cellStyle name="Porcentaje" xfId="3" builtinId="5"/>
  </cellStyles>
  <dxfs count="53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8</xdr:row>
          <xdr:rowOff>114300</xdr:rowOff>
        </xdr:from>
        <xdr:to>
          <xdr:col>22</xdr:col>
          <xdr:colOff>1028700</xdr:colOff>
          <xdr:row>8</xdr:row>
          <xdr:rowOff>409575</xdr:rowOff>
        </xdr:to>
        <xdr:sp macro="" textlink="">
          <xdr:nvSpPr>
            <xdr:cNvPr id="5121" name="CommandButton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atos.gov.co/consultas/detalleProceso.do?numConstancia=17-13-7402125"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dimension ref="A1:AV774"/>
  <sheetViews>
    <sheetView showGridLines="0" tabSelected="1" topLeftCell="I1" zoomScale="60" zoomScaleNormal="60" workbookViewId="0">
      <selection activeCell="Y20" sqref="Y20"/>
    </sheetView>
  </sheetViews>
  <sheetFormatPr baseColWidth="10" defaultRowHeight="27.95" customHeight="1"/>
  <cols>
    <col min="1" max="1" width="11.42578125" style="208" customWidth="1"/>
    <col min="2" max="2" width="10" style="208" customWidth="1"/>
    <col min="3" max="3" width="21.85546875" style="208" customWidth="1"/>
    <col min="4" max="4" width="26.140625" style="208" customWidth="1"/>
    <col min="5" max="5" width="50.42578125" style="221" customWidth="1"/>
    <col min="6" max="6" width="27.85546875" style="200" customWidth="1"/>
    <col min="7" max="7" width="37.7109375" style="228" customWidth="1"/>
    <col min="8" max="8" width="53" style="200" customWidth="1"/>
    <col min="9" max="9" width="17.42578125" style="200" customWidth="1"/>
    <col min="10" max="10" width="35.5703125" style="200" customWidth="1"/>
    <col min="11" max="11" width="12.28515625" style="128" customWidth="1"/>
    <col min="12" max="12" width="35.7109375" style="200" customWidth="1"/>
    <col min="13" max="13" width="38.140625" style="200" customWidth="1"/>
    <col min="14" max="14" width="19.140625" style="208" customWidth="1"/>
    <col min="15" max="15" width="20.140625" style="254" customWidth="1"/>
    <col min="16" max="16" width="48.140625" style="208" customWidth="1"/>
    <col min="17" max="17" width="20.7109375" style="200" hidden="1" customWidth="1"/>
    <col min="18" max="18" width="15.140625" style="128" hidden="1" customWidth="1"/>
    <col min="19" max="19" width="20.7109375" style="128" hidden="1" customWidth="1"/>
    <col min="20" max="20" width="14.7109375" style="208" hidden="1" customWidth="1"/>
    <col min="21" max="21" width="20.7109375" style="208" hidden="1" customWidth="1"/>
    <col min="22" max="22" width="20.7109375" style="200" customWidth="1"/>
    <col min="23" max="23" width="20.7109375" style="303" customWidth="1"/>
    <col min="24" max="24" width="15.5703125" style="128" customWidth="1"/>
    <col min="25" max="25" width="16.140625" style="128" customWidth="1"/>
    <col min="26" max="26" width="16" style="128" customWidth="1"/>
    <col min="27" max="27" width="11.42578125" style="128"/>
    <col min="28" max="28" width="13.42578125" style="128" customWidth="1"/>
    <col min="29" max="29" width="11.42578125" style="128"/>
    <col min="30" max="30" width="20.42578125" style="149" customWidth="1"/>
    <col min="31" max="31" width="35.140625" style="150" customWidth="1"/>
    <col min="32" max="32" width="16.28515625" style="128" customWidth="1"/>
    <col min="33" max="33" width="18.7109375" style="152" customWidth="1"/>
    <col min="34" max="34" width="11.5703125" style="128" customWidth="1"/>
    <col min="35" max="35" width="11.7109375" style="128" customWidth="1"/>
    <col min="36" max="36" width="12.28515625" style="128" customWidth="1"/>
    <col min="37" max="37" width="10.85546875" style="128" customWidth="1"/>
    <col min="38" max="38" width="16.42578125" style="128" customWidth="1"/>
    <col min="39" max="39" width="16" style="127" customWidth="1"/>
    <col min="40" max="40" width="11.42578125" style="52"/>
    <col min="41" max="42" width="11.42578125" style="38"/>
    <col min="43" max="43" width="13.140625" style="38" customWidth="1"/>
    <col min="44" max="45" width="11.42578125" style="38"/>
    <col min="46" max="47" width="12.7109375" style="38" bestFit="1" customWidth="1"/>
    <col min="48" max="48" width="11.42578125" style="38"/>
    <col min="49" max="16384" width="11.42578125" style="126"/>
  </cols>
  <sheetData>
    <row r="1" spans="1:48" s="128" customFormat="1" ht="15">
      <c r="A1" s="201"/>
      <c r="B1" s="201"/>
      <c r="C1" s="201"/>
      <c r="D1" s="201"/>
      <c r="E1" s="213"/>
      <c r="F1" s="222"/>
      <c r="G1" s="227"/>
      <c r="H1" s="193"/>
      <c r="I1" s="193"/>
      <c r="J1" s="193"/>
      <c r="K1" s="126"/>
      <c r="L1" s="193"/>
      <c r="M1" s="193"/>
      <c r="N1" s="201"/>
      <c r="O1" s="193"/>
      <c r="P1" s="201"/>
      <c r="Q1" s="193"/>
      <c r="R1" s="126"/>
      <c r="S1" s="126"/>
      <c r="T1" s="201"/>
      <c r="U1" s="201"/>
      <c r="V1" s="193"/>
      <c r="W1" s="301"/>
      <c r="X1" s="126"/>
      <c r="Y1" s="126"/>
      <c r="Z1" s="126"/>
      <c r="AA1" s="126"/>
      <c r="AB1" s="126"/>
      <c r="AC1" s="126"/>
      <c r="AD1" s="126"/>
      <c r="AE1" s="126"/>
      <c r="AF1" s="126"/>
      <c r="AG1" s="126"/>
      <c r="AH1" s="126"/>
      <c r="AI1" s="126"/>
      <c r="AJ1" s="126"/>
      <c r="AK1" s="126"/>
      <c r="AL1" s="126"/>
      <c r="AM1" s="127"/>
      <c r="AN1" s="52"/>
      <c r="AO1" s="38"/>
      <c r="AP1" s="38"/>
      <c r="AQ1" s="38"/>
      <c r="AR1" s="38"/>
      <c r="AS1" s="38"/>
      <c r="AT1" s="37"/>
      <c r="AU1" s="37"/>
      <c r="AV1" s="37"/>
    </row>
    <row r="2" spans="1:48" s="128" customFormat="1" ht="18.75">
      <c r="A2" s="325" t="s">
        <v>35</v>
      </c>
      <c r="B2" s="325"/>
      <c r="C2" s="325"/>
      <c r="D2" s="325"/>
      <c r="E2" s="325"/>
      <c r="F2" s="325"/>
      <c r="G2" s="325"/>
      <c r="H2" s="325"/>
      <c r="I2" s="325"/>
      <c r="J2" s="325"/>
      <c r="K2" s="325"/>
      <c r="L2" s="325"/>
      <c r="M2" s="325"/>
      <c r="N2" s="326"/>
      <c r="O2" s="325"/>
      <c r="P2" s="325"/>
      <c r="Q2" s="325"/>
      <c r="R2" s="325"/>
      <c r="S2" s="325"/>
      <c r="T2" s="326"/>
      <c r="U2" s="326"/>
      <c r="V2" s="325"/>
      <c r="W2" s="327"/>
      <c r="X2" s="325"/>
      <c r="Y2" s="325"/>
      <c r="Z2" s="325"/>
      <c r="AA2" s="325"/>
      <c r="AB2" s="325"/>
      <c r="AC2" s="325"/>
      <c r="AD2" s="325"/>
      <c r="AE2" s="325"/>
      <c r="AF2" s="325"/>
      <c r="AG2" s="325"/>
      <c r="AH2" s="325"/>
      <c r="AI2" s="325"/>
      <c r="AJ2" s="325"/>
      <c r="AK2" s="325"/>
      <c r="AL2" s="325"/>
      <c r="AM2" s="125"/>
      <c r="AN2" s="52"/>
      <c r="AO2" s="38"/>
      <c r="AP2" s="38"/>
      <c r="AQ2" s="38"/>
      <c r="AR2" s="38"/>
      <c r="AS2" s="38"/>
      <c r="AT2" s="37"/>
      <c r="AU2" s="37"/>
      <c r="AV2" s="37"/>
    </row>
    <row r="3" spans="1:48" s="128" customFormat="1" ht="18.75">
      <c r="A3" s="325" t="s">
        <v>237</v>
      </c>
      <c r="B3" s="325"/>
      <c r="C3" s="325"/>
      <c r="D3" s="325"/>
      <c r="E3" s="325"/>
      <c r="F3" s="325"/>
      <c r="G3" s="325"/>
      <c r="H3" s="325"/>
      <c r="I3" s="325"/>
      <c r="J3" s="325"/>
      <c r="K3" s="325"/>
      <c r="L3" s="325"/>
      <c r="M3" s="325"/>
      <c r="N3" s="326"/>
      <c r="O3" s="325"/>
      <c r="P3" s="325"/>
      <c r="Q3" s="325"/>
      <c r="R3" s="325"/>
      <c r="S3" s="325"/>
      <c r="T3" s="326"/>
      <c r="U3" s="326"/>
      <c r="V3" s="325"/>
      <c r="W3" s="327"/>
      <c r="X3" s="325"/>
      <c r="Y3" s="325"/>
      <c r="Z3" s="325"/>
      <c r="AA3" s="325"/>
      <c r="AB3" s="325"/>
      <c r="AC3" s="325"/>
      <c r="AD3" s="325"/>
      <c r="AE3" s="325"/>
      <c r="AF3" s="325"/>
      <c r="AG3" s="325"/>
      <c r="AH3" s="325"/>
      <c r="AI3" s="325"/>
      <c r="AJ3" s="325"/>
      <c r="AK3" s="325"/>
      <c r="AL3" s="325"/>
      <c r="AM3" s="125"/>
      <c r="AN3" s="52"/>
      <c r="AO3" s="41"/>
      <c r="AP3" s="38"/>
      <c r="AQ3" s="38"/>
      <c r="AR3" s="38"/>
      <c r="AS3" s="38"/>
      <c r="AT3" s="37"/>
      <c r="AU3" s="37"/>
      <c r="AV3" s="37"/>
    </row>
    <row r="4" spans="1:48" s="128" customFormat="1" ht="19.5" thickBot="1">
      <c r="A4" s="202"/>
      <c r="B4" s="202"/>
      <c r="C4" s="202"/>
      <c r="D4" s="202"/>
      <c r="E4" s="161"/>
      <c r="F4" s="161"/>
      <c r="G4" s="161"/>
      <c r="H4" s="161"/>
      <c r="I4" s="161"/>
      <c r="J4" s="161"/>
      <c r="K4" s="125"/>
      <c r="L4" s="161"/>
      <c r="M4" s="161"/>
      <c r="N4" s="202"/>
      <c r="O4" s="296"/>
      <c r="P4" s="202"/>
      <c r="Q4" s="161"/>
      <c r="R4" s="125"/>
      <c r="S4" s="125"/>
      <c r="T4" s="202"/>
      <c r="U4" s="202"/>
      <c r="V4" s="296"/>
      <c r="W4" s="302"/>
      <c r="X4" s="125"/>
      <c r="Y4" s="125"/>
      <c r="Z4" s="125"/>
      <c r="AA4" s="125"/>
      <c r="AB4" s="125"/>
      <c r="AC4" s="125"/>
      <c r="AD4" s="125"/>
      <c r="AE4" s="125"/>
      <c r="AF4" s="125"/>
      <c r="AG4" s="125"/>
      <c r="AH4" s="125"/>
      <c r="AI4" s="125"/>
      <c r="AJ4" s="125"/>
      <c r="AK4" s="125"/>
      <c r="AL4" s="125"/>
      <c r="AM4" s="125"/>
      <c r="AN4" s="52"/>
      <c r="AO4" s="38"/>
      <c r="AP4" s="38"/>
      <c r="AQ4" s="38"/>
      <c r="AR4" s="38"/>
      <c r="AS4" s="38"/>
      <c r="AT4" s="37"/>
      <c r="AU4" s="37"/>
      <c r="AV4" s="37"/>
    </row>
    <row r="5" spans="1:48" s="128" customFormat="1" ht="24" customHeight="1" thickBot="1">
      <c r="A5" s="328" t="s">
        <v>256</v>
      </c>
      <c r="B5" s="329"/>
      <c r="C5" s="329"/>
      <c r="D5" s="330"/>
      <c r="E5" s="214" t="s">
        <v>1081</v>
      </c>
      <c r="F5" s="194"/>
      <c r="G5" s="194"/>
      <c r="H5" s="55" t="s">
        <v>42</v>
      </c>
      <c r="I5" s="331" t="s">
        <v>253</v>
      </c>
      <c r="J5" s="332"/>
      <c r="K5" s="333"/>
      <c r="L5" s="44"/>
      <c r="M5" s="40"/>
      <c r="N5" s="203"/>
      <c r="O5" s="334"/>
      <c r="P5" s="335"/>
      <c r="Q5" s="237"/>
      <c r="R5" s="39"/>
      <c r="S5" s="39"/>
      <c r="T5" s="283"/>
      <c r="U5" s="283"/>
      <c r="V5" s="237"/>
      <c r="W5" s="336"/>
      <c r="X5" s="335"/>
      <c r="Y5" s="335"/>
      <c r="Z5" s="335"/>
      <c r="AA5" s="335"/>
      <c r="AB5" s="335"/>
      <c r="AC5" s="335"/>
      <c r="AD5" s="335"/>
      <c r="AE5" s="335"/>
      <c r="AF5" s="335"/>
      <c r="AG5" s="335"/>
      <c r="AH5" s="335"/>
      <c r="AI5" s="335"/>
      <c r="AJ5" s="335"/>
      <c r="AK5" s="335"/>
      <c r="AL5" s="335"/>
      <c r="AM5" s="124"/>
      <c r="AN5" s="52"/>
      <c r="AO5" s="38"/>
      <c r="AP5" s="38"/>
      <c r="AQ5" s="38"/>
      <c r="AR5" s="38"/>
      <c r="AS5" s="38"/>
      <c r="AT5" s="37"/>
      <c r="AU5" s="37"/>
      <c r="AV5" s="37"/>
    </row>
    <row r="6" spans="1:48" s="128" customFormat="1" ht="29.25" customHeight="1">
      <c r="A6" s="311" t="s">
        <v>232</v>
      </c>
      <c r="B6" s="312"/>
      <c r="C6" s="312"/>
      <c r="D6" s="312"/>
      <c r="E6" s="215">
        <v>61410972299</v>
      </c>
      <c r="F6" s="223"/>
      <c r="G6" s="225"/>
      <c r="H6" s="56" t="s">
        <v>41</v>
      </c>
      <c r="I6" s="313">
        <v>3695000000</v>
      </c>
      <c r="J6" s="314"/>
      <c r="K6" s="315"/>
      <c r="L6" s="226"/>
      <c r="M6" s="226"/>
      <c r="N6" s="274"/>
      <c r="O6" s="223"/>
      <c r="P6" s="274"/>
      <c r="Q6" s="237"/>
      <c r="R6" s="39"/>
      <c r="S6" s="39"/>
      <c r="T6" s="283"/>
      <c r="U6" s="283"/>
      <c r="V6" s="237"/>
      <c r="W6" s="303"/>
      <c r="X6" s="129"/>
      <c r="Y6" s="66"/>
      <c r="Z6" s="66"/>
      <c r="AA6" s="66"/>
      <c r="AB6" s="66"/>
      <c r="AC6" s="66"/>
      <c r="AD6" s="316" t="s">
        <v>36</v>
      </c>
      <c r="AE6" s="317"/>
      <c r="AF6" s="354" t="s">
        <v>1537</v>
      </c>
      <c r="AG6" s="355"/>
      <c r="AH6" s="355"/>
      <c r="AI6" s="355"/>
      <c r="AJ6" s="355"/>
      <c r="AK6" s="355"/>
      <c r="AL6" s="356"/>
      <c r="AM6" s="44"/>
      <c r="AN6" s="52"/>
      <c r="AO6" s="38"/>
      <c r="AP6" s="38"/>
      <c r="AQ6" s="38"/>
      <c r="AR6" s="38"/>
      <c r="AS6" s="38"/>
      <c r="AT6" s="37"/>
      <c r="AU6" s="37"/>
      <c r="AV6" s="37"/>
    </row>
    <row r="7" spans="1:48" s="128" customFormat="1" ht="28.5" customHeight="1" thickBot="1">
      <c r="A7" s="318" t="s">
        <v>233</v>
      </c>
      <c r="B7" s="319"/>
      <c r="C7" s="319"/>
      <c r="D7" s="319"/>
      <c r="E7" s="216">
        <v>61205372063</v>
      </c>
      <c r="F7" s="223"/>
      <c r="G7" s="226"/>
      <c r="H7" s="57" t="s">
        <v>231</v>
      </c>
      <c r="I7" s="320">
        <v>2253786401</v>
      </c>
      <c r="J7" s="321"/>
      <c r="K7" s="322"/>
      <c r="L7" s="226"/>
      <c r="M7" s="226"/>
      <c r="N7" s="274"/>
      <c r="O7" s="223"/>
      <c r="P7" s="274"/>
      <c r="Q7" s="237"/>
      <c r="R7" s="39"/>
      <c r="S7" s="39"/>
      <c r="T7" s="283"/>
      <c r="U7" s="283"/>
      <c r="V7" s="237"/>
      <c r="W7" s="303"/>
      <c r="X7" s="129"/>
      <c r="Y7" s="67"/>
      <c r="Z7" s="67"/>
      <c r="AA7" s="67"/>
      <c r="AB7" s="67"/>
      <c r="AC7" s="67"/>
      <c r="AD7" s="323" t="s">
        <v>37</v>
      </c>
      <c r="AE7" s="324"/>
      <c r="AF7" s="357" t="s">
        <v>1535</v>
      </c>
      <c r="AG7" s="358"/>
      <c r="AH7" s="358"/>
      <c r="AI7" s="358"/>
      <c r="AJ7" s="358"/>
      <c r="AK7" s="358"/>
      <c r="AL7" s="359"/>
      <c r="AM7" s="45"/>
      <c r="AN7" s="52"/>
      <c r="AO7" s="38"/>
      <c r="AP7" s="38"/>
      <c r="AQ7" s="38"/>
      <c r="AR7" s="38"/>
      <c r="AS7" s="38"/>
      <c r="AT7" s="37"/>
      <c r="AU7" s="37"/>
      <c r="AV7" s="37"/>
    </row>
    <row r="8" spans="1:48" s="128" customFormat="1" ht="23.25" customHeight="1" thickBot="1">
      <c r="A8" s="203"/>
      <c r="B8" s="203"/>
      <c r="C8" s="203"/>
      <c r="D8" s="203"/>
      <c r="E8" s="194"/>
      <c r="F8" s="194"/>
      <c r="G8" s="194"/>
      <c r="H8" s="194"/>
      <c r="I8" s="194"/>
      <c r="J8" s="194"/>
      <c r="K8" s="116"/>
      <c r="L8" s="194"/>
      <c r="M8" s="194"/>
      <c r="N8" s="203"/>
      <c r="O8" s="194"/>
      <c r="P8" s="203"/>
      <c r="Q8" s="237"/>
      <c r="R8" s="39"/>
      <c r="S8" s="39"/>
      <c r="T8" s="283"/>
      <c r="U8" s="283"/>
      <c r="V8" s="237"/>
      <c r="W8" s="303"/>
      <c r="X8" s="129"/>
      <c r="Y8" s="67"/>
      <c r="Z8" s="67"/>
      <c r="AA8" s="67"/>
      <c r="AB8" s="67"/>
      <c r="AC8" s="67"/>
      <c r="AD8" s="323" t="s">
        <v>38</v>
      </c>
      <c r="AE8" s="324"/>
      <c r="AF8" s="357" t="s">
        <v>1535</v>
      </c>
      <c r="AG8" s="358"/>
      <c r="AH8" s="358"/>
      <c r="AI8" s="358"/>
      <c r="AJ8" s="358"/>
      <c r="AK8" s="358"/>
      <c r="AL8" s="359"/>
      <c r="AM8" s="45"/>
      <c r="AN8" s="52"/>
      <c r="AO8" s="38"/>
      <c r="AP8" s="38"/>
      <c r="AQ8" s="38"/>
      <c r="AR8" s="38"/>
      <c r="AS8" s="38"/>
      <c r="AT8" s="37"/>
      <c r="AU8" s="37"/>
      <c r="AV8" s="37"/>
    </row>
    <row r="9" spans="1:48" s="128" customFormat="1" ht="34.5" customHeight="1">
      <c r="A9" s="328" t="s">
        <v>365</v>
      </c>
      <c r="B9" s="329"/>
      <c r="C9" s="329"/>
      <c r="D9" s="329"/>
      <c r="E9" s="217"/>
      <c r="F9" s="335"/>
      <c r="G9" s="335"/>
      <c r="H9" s="335"/>
      <c r="I9" s="231"/>
      <c r="J9" s="231"/>
      <c r="K9" s="335"/>
      <c r="L9" s="335"/>
      <c r="M9" s="335"/>
      <c r="N9" s="337"/>
      <c r="O9" s="334"/>
      <c r="P9" s="335"/>
      <c r="Q9" s="237"/>
      <c r="R9" s="39"/>
      <c r="S9" s="39"/>
      <c r="T9" s="283"/>
      <c r="U9" s="283"/>
      <c r="V9" s="237"/>
      <c r="W9" s="304"/>
      <c r="X9" s="130"/>
      <c r="Y9" s="67"/>
      <c r="Z9" s="67"/>
      <c r="AA9" s="67"/>
      <c r="AB9" s="67"/>
      <c r="AC9" s="67"/>
      <c r="AD9" s="323" t="s">
        <v>39</v>
      </c>
      <c r="AE9" s="324"/>
      <c r="AF9" s="357">
        <v>2916670</v>
      </c>
      <c r="AG9" s="358"/>
      <c r="AH9" s="358"/>
      <c r="AI9" s="358"/>
      <c r="AJ9" s="358"/>
      <c r="AK9" s="358"/>
      <c r="AL9" s="359"/>
      <c r="AM9" s="45"/>
      <c r="AN9" s="52"/>
      <c r="AO9" s="42"/>
      <c r="AP9" s="38"/>
      <c r="AQ9" s="38"/>
      <c r="AR9" s="38"/>
      <c r="AS9" s="115"/>
      <c r="AT9" s="37"/>
      <c r="AU9" s="37"/>
      <c r="AV9" s="37"/>
    </row>
    <row r="10" spans="1:48" s="128" customFormat="1" ht="32.25" customHeight="1" thickBot="1">
      <c r="A10" s="338" t="s">
        <v>230</v>
      </c>
      <c r="B10" s="339"/>
      <c r="C10" s="339"/>
      <c r="D10" s="339"/>
      <c r="E10" s="218"/>
      <c r="F10" s="340"/>
      <c r="G10" s="340"/>
      <c r="H10" s="340"/>
      <c r="I10" s="51"/>
      <c r="J10" s="51"/>
      <c r="K10" s="335"/>
      <c r="L10" s="335"/>
      <c r="M10" s="335"/>
      <c r="N10" s="337"/>
      <c r="O10" s="334"/>
      <c r="P10" s="335"/>
      <c r="Q10" s="237"/>
      <c r="R10" s="39"/>
      <c r="S10" s="39"/>
      <c r="T10" s="283"/>
      <c r="U10" s="283"/>
      <c r="V10" s="237"/>
      <c r="W10" s="303"/>
      <c r="X10" s="129"/>
      <c r="Y10" s="68"/>
      <c r="Z10" s="68"/>
      <c r="AA10" s="68"/>
      <c r="AB10" s="68"/>
      <c r="AC10" s="68"/>
      <c r="AD10" s="363" t="s">
        <v>40</v>
      </c>
      <c r="AE10" s="364"/>
      <c r="AF10" s="360" t="s">
        <v>1536</v>
      </c>
      <c r="AG10" s="361"/>
      <c r="AH10" s="361"/>
      <c r="AI10" s="361"/>
      <c r="AJ10" s="361"/>
      <c r="AK10" s="361"/>
      <c r="AL10" s="362"/>
      <c r="AM10" s="45"/>
      <c r="AN10" s="52"/>
      <c r="AO10" s="38"/>
      <c r="AP10" s="38"/>
      <c r="AQ10" s="38"/>
      <c r="AR10" s="38"/>
      <c r="AS10" s="115"/>
      <c r="AT10" s="37"/>
      <c r="AU10" s="37"/>
      <c r="AV10" s="37"/>
    </row>
    <row r="11" spans="1:48" s="128" customFormat="1" ht="38.25" customHeight="1" thickBot="1">
      <c r="A11" s="343" t="s">
        <v>0</v>
      </c>
      <c r="B11" s="344"/>
      <c r="C11" s="344"/>
      <c r="D11" s="344"/>
      <c r="E11" s="344"/>
      <c r="F11" s="344"/>
      <c r="G11" s="344"/>
      <c r="H11" s="344"/>
      <c r="I11" s="344"/>
      <c r="J11" s="344"/>
      <c r="K11" s="344"/>
      <c r="L11" s="344"/>
      <c r="M11" s="344"/>
      <c r="N11" s="344"/>
      <c r="O11" s="344"/>
      <c r="P11" s="345"/>
      <c r="Q11" s="343" t="s">
        <v>1</v>
      </c>
      <c r="R11" s="344"/>
      <c r="S11" s="344"/>
      <c r="T11" s="344"/>
      <c r="U11" s="344"/>
      <c r="V11" s="344"/>
      <c r="W11" s="346"/>
      <c r="X11" s="343" t="s">
        <v>2</v>
      </c>
      <c r="Y11" s="344"/>
      <c r="Z11" s="344"/>
      <c r="AA11" s="344"/>
      <c r="AB11" s="344"/>
      <c r="AC11" s="345"/>
      <c r="AD11" s="352" t="s">
        <v>317</v>
      </c>
      <c r="AE11" s="352"/>
      <c r="AF11" s="352"/>
      <c r="AG11" s="353"/>
      <c r="AH11" s="365"/>
      <c r="AI11" s="365"/>
      <c r="AJ11" s="365"/>
      <c r="AK11" s="366"/>
      <c r="AL11" s="120" t="s">
        <v>3</v>
      </c>
      <c r="AM11" s="46"/>
      <c r="AN11" s="53"/>
      <c r="AO11" s="38"/>
      <c r="AP11" s="38"/>
      <c r="AQ11" s="114"/>
      <c r="AR11" s="38"/>
      <c r="AS11" s="115"/>
      <c r="AT11" s="37"/>
      <c r="AU11" s="37"/>
      <c r="AV11" s="37"/>
    </row>
    <row r="12" spans="1:48" s="128" customFormat="1" ht="15">
      <c r="A12" s="69">
        <v>1</v>
      </c>
      <c r="B12" s="70">
        <v>2</v>
      </c>
      <c r="C12" s="347">
        <v>3</v>
      </c>
      <c r="D12" s="348"/>
      <c r="E12" s="160">
        <v>4</v>
      </c>
      <c r="F12" s="71">
        <v>5</v>
      </c>
      <c r="G12" s="71">
        <v>6</v>
      </c>
      <c r="H12" s="71">
        <v>7</v>
      </c>
      <c r="I12" s="347">
        <v>8</v>
      </c>
      <c r="J12" s="349"/>
      <c r="K12" s="349"/>
      <c r="L12" s="349"/>
      <c r="M12" s="348"/>
      <c r="N12" s="259">
        <v>9</v>
      </c>
      <c r="O12" s="341">
        <v>10</v>
      </c>
      <c r="P12" s="342"/>
      <c r="Q12" s="72">
        <v>11</v>
      </c>
      <c r="R12" s="72">
        <v>12</v>
      </c>
      <c r="S12" s="72">
        <v>13</v>
      </c>
      <c r="T12" s="72">
        <v>14</v>
      </c>
      <c r="U12" s="72">
        <v>15</v>
      </c>
      <c r="V12" s="72">
        <v>16</v>
      </c>
      <c r="W12" s="305">
        <v>17</v>
      </c>
      <c r="X12" s="70">
        <v>18</v>
      </c>
      <c r="Y12" s="70">
        <v>19</v>
      </c>
      <c r="Z12" s="70">
        <v>20</v>
      </c>
      <c r="AA12" s="70">
        <v>21</v>
      </c>
      <c r="AB12" s="70">
        <v>22</v>
      </c>
      <c r="AC12" s="70">
        <v>23</v>
      </c>
      <c r="AD12" s="63">
        <v>24</v>
      </c>
      <c r="AE12" s="63">
        <v>25</v>
      </c>
      <c r="AF12" s="63">
        <v>26</v>
      </c>
      <c r="AG12" s="63">
        <v>27</v>
      </c>
      <c r="AH12" s="350"/>
      <c r="AI12" s="350"/>
      <c r="AJ12" s="350"/>
      <c r="AK12" s="351"/>
      <c r="AL12" s="1">
        <v>29</v>
      </c>
      <c r="AM12" s="47"/>
      <c r="AN12" s="54"/>
      <c r="AO12" s="38"/>
      <c r="AP12" s="38"/>
      <c r="AQ12" s="38"/>
      <c r="AR12" s="38"/>
      <c r="AS12" s="38"/>
      <c r="AT12" s="37"/>
      <c r="AU12" s="37"/>
      <c r="AV12" s="37"/>
    </row>
    <row r="13" spans="1:48" ht="69.75" customHeight="1">
      <c r="A13" s="117" t="s">
        <v>4</v>
      </c>
      <c r="B13" s="117" t="s">
        <v>5</v>
      </c>
      <c r="C13" s="117" t="s">
        <v>367</v>
      </c>
      <c r="D13" s="117" t="s">
        <v>323</v>
      </c>
      <c r="E13" s="117" t="s">
        <v>6</v>
      </c>
      <c r="F13" s="117" t="s">
        <v>7</v>
      </c>
      <c r="G13" s="117" t="s">
        <v>8</v>
      </c>
      <c r="H13" s="117" t="s">
        <v>9</v>
      </c>
      <c r="I13" s="117" t="s">
        <v>218</v>
      </c>
      <c r="J13" s="117" t="s">
        <v>372</v>
      </c>
      <c r="K13" s="117" t="s">
        <v>11</v>
      </c>
      <c r="L13" s="117" t="s">
        <v>12</v>
      </c>
      <c r="M13" s="117" t="s">
        <v>316</v>
      </c>
      <c r="N13" s="117" t="s">
        <v>13</v>
      </c>
      <c r="O13" s="117" t="s">
        <v>229</v>
      </c>
      <c r="P13" s="117" t="s">
        <v>14</v>
      </c>
      <c r="Q13" s="118" t="s">
        <v>15</v>
      </c>
      <c r="R13" s="118" t="s">
        <v>16</v>
      </c>
      <c r="S13" s="118" t="s">
        <v>356</v>
      </c>
      <c r="T13" s="118" t="s">
        <v>18</v>
      </c>
      <c r="U13" s="118" t="s">
        <v>19</v>
      </c>
      <c r="V13" s="118" t="s">
        <v>20</v>
      </c>
      <c r="W13" s="281" t="s">
        <v>21</v>
      </c>
      <c r="X13" s="117" t="s">
        <v>22</v>
      </c>
      <c r="Y13" s="117" t="s">
        <v>23</v>
      </c>
      <c r="Z13" s="117" t="s">
        <v>24</v>
      </c>
      <c r="AA13" s="117" t="s">
        <v>25</v>
      </c>
      <c r="AB13" s="118" t="s">
        <v>257</v>
      </c>
      <c r="AC13" s="117" t="s">
        <v>26</v>
      </c>
      <c r="AD13" s="117" t="s">
        <v>322</v>
      </c>
      <c r="AE13" s="117" t="s">
        <v>318</v>
      </c>
      <c r="AF13" s="117" t="s">
        <v>321</v>
      </c>
      <c r="AG13" s="117" t="s">
        <v>320</v>
      </c>
      <c r="AH13" s="119" t="s">
        <v>27</v>
      </c>
      <c r="AI13" s="119" t="s">
        <v>28</v>
      </c>
      <c r="AJ13" s="119" t="s">
        <v>29</v>
      </c>
      <c r="AK13" s="119" t="s">
        <v>30</v>
      </c>
      <c r="AL13" s="117" t="s">
        <v>31</v>
      </c>
      <c r="AN13" s="43" t="s">
        <v>32</v>
      </c>
      <c r="AO13" s="43" t="s">
        <v>219</v>
      </c>
      <c r="AP13" s="43" t="s">
        <v>220</v>
      </c>
      <c r="AQ13" s="43" t="s">
        <v>221</v>
      </c>
      <c r="AR13" s="43" t="s">
        <v>222</v>
      </c>
      <c r="AS13" s="43" t="s">
        <v>223</v>
      </c>
      <c r="AT13" s="121" t="s">
        <v>354</v>
      </c>
      <c r="AU13" s="122" t="s">
        <v>357</v>
      </c>
      <c r="AV13" s="121" t="s">
        <v>381</v>
      </c>
    </row>
    <row r="14" spans="1:48" ht="45" customHeight="1">
      <c r="A14" s="204">
        <v>1</v>
      </c>
      <c r="B14" s="131">
        <v>2020</v>
      </c>
      <c r="C14" s="131" t="s">
        <v>353</v>
      </c>
      <c r="D14" s="210" t="s">
        <v>1538</v>
      </c>
      <c r="E14" s="210" t="s">
        <v>140</v>
      </c>
      <c r="F14" s="210" t="s">
        <v>34</v>
      </c>
      <c r="G14" s="210" t="s">
        <v>161</v>
      </c>
      <c r="H14" s="229" t="s">
        <v>1539</v>
      </c>
      <c r="I14" s="229" t="s">
        <v>135</v>
      </c>
      <c r="J14" s="229" t="s">
        <v>362</v>
      </c>
      <c r="K14" s="131">
        <v>45</v>
      </c>
      <c r="L14" s="234" t="str">
        <f>IF(ISERROR(VLOOKUP(K14,Eje_Pilar_Prop!$C$2:$E$104,2,FALSE))," ",VLOOKUP(K14,Eje_Pilar_Prop!$C$2:$E$104,2,FALSE))</f>
        <v>Gobernanza e influencia local, regional e internacional</v>
      </c>
      <c r="M14" s="234" t="str">
        <f>IF(ISERROR(VLOOKUP(K14,Eje_Pilar_Prop!$C$2:$E$104,3,FALSE))," ",VLOOKUP(K14,Eje_Pilar_Prop!$C$2:$E$104,3,FALSE))</f>
        <v>Eje Transversal 4 Gobierno Legitimo, Fortalecimiento Local y Eficiencia</v>
      </c>
      <c r="N14" s="132">
        <v>1501</v>
      </c>
      <c r="O14" s="133">
        <v>1136889913</v>
      </c>
      <c r="P14" s="131" t="s">
        <v>1082</v>
      </c>
      <c r="Q14" s="239">
        <v>6000000</v>
      </c>
      <c r="R14" s="65"/>
      <c r="S14" s="48"/>
      <c r="T14" s="49">
        <v>1</v>
      </c>
      <c r="U14" s="239">
        <v>3000000</v>
      </c>
      <c r="V14" s="251">
        <f t="shared" ref="V14:V78" si="0">+Q14+S14+U14</f>
        <v>9000000</v>
      </c>
      <c r="W14" s="257">
        <v>9000000</v>
      </c>
      <c r="X14" s="135">
        <v>43853</v>
      </c>
      <c r="Y14" s="135">
        <v>43854</v>
      </c>
      <c r="Z14" s="135">
        <v>44035</v>
      </c>
      <c r="AA14" s="136">
        <v>120</v>
      </c>
      <c r="AB14" s="136">
        <v>1</v>
      </c>
      <c r="AC14" s="136">
        <v>60</v>
      </c>
      <c r="AD14" s="133"/>
      <c r="AE14" s="137"/>
      <c r="AF14" s="135"/>
      <c r="AG14" s="134"/>
      <c r="AH14" s="131"/>
      <c r="AI14" s="131"/>
      <c r="AJ14" s="131" t="s">
        <v>1474</v>
      </c>
      <c r="AK14" s="131"/>
      <c r="AL14" s="138">
        <f t="shared" ref="AL14:AL46" si="1">IF(ISERROR(W14/V14),"-",(W14/V14))</f>
        <v>1</v>
      </c>
      <c r="AN14" s="73">
        <f>IF(SUMPRODUCT((A$14:A14=A14)*(B$14:B14=B14)*(D$14:D14=D14))&gt;1,0,1)</f>
        <v>1</v>
      </c>
      <c r="AO14" s="50" t="str">
        <f t="shared" ref="AO14:AO84" si="2">IF(ISBLANK(E14),1,IFERROR(VLOOKUP(E14,tipo,1,FALSE),"NO"))</f>
        <v>Contratos de prestación de servicios profesionales y de apoyo a la gestión</v>
      </c>
      <c r="AP14" s="50" t="str">
        <f t="shared" ref="AP14:AP84" si="3">IF(ISBLANK(F14),1,IFERROR(VLOOKUP(F14,modal,1,FALSE),"NO"))</f>
        <v>Contratación directa</v>
      </c>
      <c r="AQ14" s="50" t="str">
        <f>IF(ISBLANK(G14),1,IFERROR(VLOOKUP(G14,Tipo!$C$12:$C$27,1,FALSE),"NO"))</f>
        <v>Prestación de servicios profesionales y de apoyo a la gestión, o para la ejecución de trabajos artísticos que sólo puedan encomendarse a determinadas personas naturales;</v>
      </c>
      <c r="AR14" s="50" t="str">
        <f t="shared" ref="AR14:AR84" si="4">IF(ISBLANK(I14),1,IFERROR(VLOOKUP(I14,afectacion,1,FALSE),"NO"))</f>
        <v>Inversión</v>
      </c>
      <c r="AS14" s="50">
        <f>IF(ISBLANK(K14),1,IFERROR(VLOOKUP(K14,Eje_Pilar_Prop!C3:C104,1,FALSE),"NO"))</f>
        <v>45</v>
      </c>
      <c r="AT14" s="50" t="str">
        <f t="shared" ref="AT14:AT82" si="5">IF(ISBLANK(C14),1,IFERROR(VLOOKUP(C14,SECOP,1,FALSE),"NO"))</f>
        <v>SECOP II</v>
      </c>
      <c r="AU14" s="38">
        <f>IF(OR(YEAR(X14)=2020,ISBLANK(X14)),1,"NO")</f>
        <v>1</v>
      </c>
      <c r="AV14" s="50" t="str">
        <f t="shared" ref="AV14:AV75" si="6">IF(ISBLANK(J14),1,IFERROR(VLOOKUP(J14,pdd,1,FALSE),"NO"))</f>
        <v>Bogotá Mejor para Todos</v>
      </c>
    </row>
    <row r="15" spans="1:48" ht="45" customHeight="1">
      <c r="A15" s="204">
        <v>2</v>
      </c>
      <c r="B15" s="131">
        <v>2020</v>
      </c>
      <c r="C15" s="131" t="s">
        <v>353</v>
      </c>
      <c r="D15" s="210" t="s">
        <v>450</v>
      </c>
      <c r="E15" s="210" t="s">
        <v>140</v>
      </c>
      <c r="F15" s="210" t="s">
        <v>34</v>
      </c>
      <c r="G15" s="210" t="s">
        <v>161</v>
      </c>
      <c r="H15" s="229" t="s">
        <v>866</v>
      </c>
      <c r="I15" s="229" t="s">
        <v>135</v>
      </c>
      <c r="J15" s="229" t="s">
        <v>362</v>
      </c>
      <c r="K15" s="131">
        <v>45</v>
      </c>
      <c r="L15" s="234" t="str">
        <f>IF(ISERROR(VLOOKUP(K15,Eje_Pilar_Prop!$C$2:$E$104,2,FALSE))," ",VLOOKUP(K15,Eje_Pilar_Prop!$C$2:$E$104,2,FALSE))</f>
        <v>Gobernanza e influencia local, regional e internacional</v>
      </c>
      <c r="M15" s="234" t="str">
        <f>IF(ISERROR(VLOOKUP(K15,Eje_Pilar_Prop!$C$2:$E$104,3,FALSE))," ",VLOOKUP(K15,Eje_Pilar_Prop!$C$2:$E$104,3,FALSE))</f>
        <v>Eje Transversal 4 Gobierno Legitimo, Fortalecimiento Local y Eficiencia</v>
      </c>
      <c r="N15" s="132">
        <v>1501</v>
      </c>
      <c r="O15" s="133">
        <v>1140855703</v>
      </c>
      <c r="P15" s="131" t="s">
        <v>1083</v>
      </c>
      <c r="Q15" s="242">
        <v>16800000</v>
      </c>
      <c r="R15" s="65"/>
      <c r="S15" s="48"/>
      <c r="T15" s="49">
        <v>1</v>
      </c>
      <c r="U15" s="239">
        <v>6020000</v>
      </c>
      <c r="V15" s="251">
        <f t="shared" si="0"/>
        <v>22820000</v>
      </c>
      <c r="W15" s="257">
        <v>22820000</v>
      </c>
      <c r="X15" s="135">
        <v>43853</v>
      </c>
      <c r="Y15" s="135">
        <v>43854</v>
      </c>
      <c r="Z15" s="135">
        <v>44041</v>
      </c>
      <c r="AA15" s="136">
        <v>120</v>
      </c>
      <c r="AB15" s="136">
        <v>1</v>
      </c>
      <c r="AC15" s="136">
        <v>60</v>
      </c>
      <c r="AD15" s="133"/>
      <c r="AE15" s="137"/>
      <c r="AF15" s="135"/>
      <c r="AG15" s="134"/>
      <c r="AH15" s="131"/>
      <c r="AI15" s="131"/>
      <c r="AJ15" s="131" t="s">
        <v>1474</v>
      </c>
      <c r="AK15" s="131"/>
      <c r="AL15" s="138">
        <f t="shared" si="1"/>
        <v>1</v>
      </c>
      <c r="AN15" s="73">
        <f>IF(SUMPRODUCT((A$14:A15=A15)*(B$14:B15=B15)*(D$14:D15=D15))&gt;1,0,1)</f>
        <v>1</v>
      </c>
      <c r="AO15" s="50" t="str">
        <f t="shared" si="2"/>
        <v>Contratos de prestación de servicios profesionales y de apoyo a la gestión</v>
      </c>
      <c r="AP15" s="50" t="str">
        <f t="shared" si="3"/>
        <v>Contratación directa</v>
      </c>
      <c r="AQ15" s="50" t="str">
        <f>IF(ISBLANK(G15),1,IFERROR(VLOOKUP(G15,Tipo!$C$12:$C$27,1,FALSE),"NO"))</f>
        <v>Prestación de servicios profesionales y de apoyo a la gestión, o para la ejecución de trabajos artísticos que sólo puedan encomendarse a determinadas personas naturales;</v>
      </c>
      <c r="AR15" s="50" t="str">
        <f t="shared" si="4"/>
        <v>Inversión</v>
      </c>
      <c r="AS15" s="50">
        <f>IF(ISBLANK(K15),1,IFERROR(VLOOKUP(K15,Eje_Pilar_Prop!C4:C105,1,FALSE),"NO"))</f>
        <v>45</v>
      </c>
      <c r="AT15" s="50" t="str">
        <f t="shared" si="5"/>
        <v>SECOP II</v>
      </c>
      <c r="AU15" s="38">
        <f t="shared" ref="AU15:AU20" si="7">IF(OR(YEAR(X15)=2020,ISBLANK(X15)),1,"NO")</f>
        <v>1</v>
      </c>
      <c r="AV15" s="50" t="str">
        <f t="shared" si="6"/>
        <v>Bogotá Mejor para Todos</v>
      </c>
    </row>
    <row r="16" spans="1:48" ht="45" customHeight="1">
      <c r="A16" s="204">
        <v>3</v>
      </c>
      <c r="B16" s="131">
        <v>2020</v>
      </c>
      <c r="C16" s="131" t="s">
        <v>353</v>
      </c>
      <c r="D16" s="210" t="s">
        <v>451</v>
      </c>
      <c r="E16" s="210" t="s">
        <v>140</v>
      </c>
      <c r="F16" s="210" t="s">
        <v>34</v>
      </c>
      <c r="G16" s="210" t="s">
        <v>161</v>
      </c>
      <c r="H16" s="229" t="s">
        <v>866</v>
      </c>
      <c r="I16" s="229" t="s">
        <v>135</v>
      </c>
      <c r="J16" s="229" t="s">
        <v>362</v>
      </c>
      <c r="K16" s="131">
        <v>45</v>
      </c>
      <c r="L16" s="234" t="str">
        <f>IF(ISERROR(VLOOKUP(K16,Eje_Pilar_Prop!$C$2:$E$104,2,FALSE))," ",VLOOKUP(K16,Eje_Pilar_Prop!$C$2:$E$104,2,FALSE))</f>
        <v>Gobernanza e influencia local, regional e internacional</v>
      </c>
      <c r="M16" s="234" t="str">
        <f>IF(ISERROR(VLOOKUP(K16,Eje_Pilar_Prop!$C$2:$E$104,3,FALSE))," ",VLOOKUP(K16,Eje_Pilar_Prop!$C$2:$E$104,3,FALSE))</f>
        <v>Eje Transversal 4 Gobierno Legitimo, Fortalecimiento Local y Eficiencia</v>
      </c>
      <c r="N16" s="132">
        <v>1501</v>
      </c>
      <c r="O16" s="133">
        <v>53107185</v>
      </c>
      <c r="P16" s="131" t="s">
        <v>1084</v>
      </c>
      <c r="Q16" s="239">
        <v>16800000</v>
      </c>
      <c r="R16" s="65"/>
      <c r="S16" s="48"/>
      <c r="T16" s="49">
        <v>1</v>
      </c>
      <c r="U16" s="239">
        <v>8400000</v>
      </c>
      <c r="V16" s="251">
        <f t="shared" si="0"/>
        <v>25200000</v>
      </c>
      <c r="W16" s="257">
        <v>21980000</v>
      </c>
      <c r="X16" s="135">
        <v>43853</v>
      </c>
      <c r="Y16" s="135">
        <v>43854</v>
      </c>
      <c r="Z16" s="135">
        <v>43974</v>
      </c>
      <c r="AA16" s="136">
        <v>120</v>
      </c>
      <c r="AB16" s="136">
        <v>1</v>
      </c>
      <c r="AC16" s="136">
        <v>60</v>
      </c>
      <c r="AD16" s="133"/>
      <c r="AE16" s="137"/>
      <c r="AF16" s="135"/>
      <c r="AG16" s="134"/>
      <c r="AH16" s="131"/>
      <c r="AI16" s="131"/>
      <c r="AJ16" s="131" t="s">
        <v>1474</v>
      </c>
      <c r="AK16" s="131"/>
      <c r="AL16" s="138">
        <f t="shared" si="1"/>
        <v>0.87222222222222223</v>
      </c>
      <c r="AN16" s="73">
        <f>IF(SUMPRODUCT((A$14:A16=A16)*(B$14:B16=B16)*(D$14:D16=D16))&gt;1,0,1)</f>
        <v>1</v>
      </c>
      <c r="AO16" s="50" t="str">
        <f t="shared" si="2"/>
        <v>Contratos de prestación de servicios profesionales y de apoyo a la gestión</v>
      </c>
      <c r="AP16" s="50" t="str">
        <f t="shared" si="3"/>
        <v>Contratación directa</v>
      </c>
      <c r="AQ16" s="50" t="str">
        <f>IF(ISBLANK(G16),1,IFERROR(VLOOKUP(G16,Tipo!$C$12:$C$27,1,FALSE),"NO"))</f>
        <v>Prestación de servicios profesionales y de apoyo a la gestión, o para la ejecución de trabajos artísticos que sólo puedan encomendarse a determinadas personas naturales;</v>
      </c>
      <c r="AR16" s="50" t="str">
        <f t="shared" si="4"/>
        <v>Inversión</v>
      </c>
      <c r="AS16" s="50">
        <f>IF(ISBLANK(K16),1,IFERROR(VLOOKUP(K16,Eje_Pilar_Prop!C6:C107,1,FALSE),"NO"))</f>
        <v>45</v>
      </c>
      <c r="AT16" s="50" t="str">
        <f t="shared" si="5"/>
        <v>SECOP II</v>
      </c>
      <c r="AU16" s="38">
        <f t="shared" si="7"/>
        <v>1</v>
      </c>
      <c r="AV16" s="50" t="str">
        <f t="shared" si="6"/>
        <v>Bogotá Mejor para Todos</v>
      </c>
    </row>
    <row r="17" spans="1:48" ht="45" customHeight="1">
      <c r="A17" s="204">
        <v>4</v>
      </c>
      <c r="B17" s="131">
        <v>2020</v>
      </c>
      <c r="C17" s="131" t="s">
        <v>353</v>
      </c>
      <c r="D17" s="210" t="s">
        <v>452</v>
      </c>
      <c r="E17" s="210" t="s">
        <v>140</v>
      </c>
      <c r="F17" s="210" t="s">
        <v>34</v>
      </c>
      <c r="G17" s="210" t="s">
        <v>161</v>
      </c>
      <c r="H17" s="229" t="s">
        <v>866</v>
      </c>
      <c r="I17" s="229" t="s">
        <v>135</v>
      </c>
      <c r="J17" s="229" t="s">
        <v>362</v>
      </c>
      <c r="K17" s="131">
        <v>45</v>
      </c>
      <c r="L17" s="234" t="str">
        <f>IF(ISERROR(VLOOKUP(K17,Eje_Pilar_Prop!$C$2:$E$104,2,FALSE))," ",VLOOKUP(K17,Eje_Pilar_Prop!$C$2:$E$104,2,FALSE))</f>
        <v>Gobernanza e influencia local, regional e internacional</v>
      </c>
      <c r="M17" s="234" t="str">
        <f>IF(ISERROR(VLOOKUP(K17,Eje_Pilar_Prop!$C$2:$E$104,3,FALSE))," ",VLOOKUP(K17,Eje_Pilar_Prop!$C$2:$E$104,3,FALSE))</f>
        <v>Eje Transversal 4 Gobierno Legitimo, Fortalecimiento Local y Eficiencia</v>
      </c>
      <c r="N17" s="132">
        <v>1501</v>
      </c>
      <c r="O17" s="133">
        <v>1019026758</v>
      </c>
      <c r="P17" s="131" t="s">
        <v>1085</v>
      </c>
      <c r="Q17" s="239">
        <v>16800000</v>
      </c>
      <c r="R17" s="65"/>
      <c r="S17" s="48"/>
      <c r="T17" s="49">
        <v>1</v>
      </c>
      <c r="U17" s="239">
        <v>8400000</v>
      </c>
      <c r="V17" s="251">
        <f t="shared" si="0"/>
        <v>25200000</v>
      </c>
      <c r="W17" s="257">
        <v>25200000</v>
      </c>
      <c r="X17" s="135">
        <v>43854</v>
      </c>
      <c r="Y17" s="135">
        <v>43857</v>
      </c>
      <c r="Z17" s="135">
        <v>44038</v>
      </c>
      <c r="AA17" s="136">
        <v>120</v>
      </c>
      <c r="AB17" s="136">
        <v>1</v>
      </c>
      <c r="AC17" s="136">
        <v>60</v>
      </c>
      <c r="AD17" s="133"/>
      <c r="AE17" s="137"/>
      <c r="AF17" s="135"/>
      <c r="AG17" s="134"/>
      <c r="AH17" s="131"/>
      <c r="AI17" s="131"/>
      <c r="AJ17" s="131" t="s">
        <v>1474</v>
      </c>
      <c r="AK17" s="131"/>
      <c r="AL17" s="138">
        <f t="shared" si="1"/>
        <v>1</v>
      </c>
      <c r="AN17" s="73">
        <f>IF(SUMPRODUCT((A$14:A17=A17)*(B$14:B17=B17)*(D$14:D17=D17))&gt;1,0,1)</f>
        <v>1</v>
      </c>
      <c r="AO17" s="50" t="str">
        <f t="shared" si="2"/>
        <v>Contratos de prestación de servicios profesionales y de apoyo a la gestión</v>
      </c>
      <c r="AP17" s="50" t="str">
        <f t="shared" si="3"/>
        <v>Contratación directa</v>
      </c>
      <c r="AQ17" s="50" t="str">
        <f>IF(ISBLANK(G17),1,IFERROR(VLOOKUP(G17,Tipo!$C$12:$C$27,1,FALSE),"NO"))</f>
        <v>Prestación de servicios profesionales y de apoyo a la gestión, o para la ejecución de trabajos artísticos que sólo puedan encomendarse a determinadas personas naturales;</v>
      </c>
      <c r="AR17" s="50" t="str">
        <f t="shared" si="4"/>
        <v>Inversión</v>
      </c>
      <c r="AS17" s="50">
        <f>IF(ISBLANK(K17),1,IFERROR(VLOOKUP(K17,Eje_Pilar_Prop!C7:C108,1,FALSE),"NO"))</f>
        <v>45</v>
      </c>
      <c r="AT17" s="50" t="str">
        <f t="shared" si="5"/>
        <v>SECOP II</v>
      </c>
      <c r="AU17" s="38">
        <f t="shared" si="7"/>
        <v>1</v>
      </c>
      <c r="AV17" s="50" t="str">
        <f t="shared" si="6"/>
        <v>Bogotá Mejor para Todos</v>
      </c>
    </row>
    <row r="18" spans="1:48" ht="45" customHeight="1">
      <c r="A18" s="204">
        <v>5</v>
      </c>
      <c r="B18" s="131">
        <v>2020</v>
      </c>
      <c r="C18" s="131" t="s">
        <v>353</v>
      </c>
      <c r="D18" s="210" t="s">
        <v>453</v>
      </c>
      <c r="E18" s="210" t="s">
        <v>140</v>
      </c>
      <c r="F18" s="210" t="s">
        <v>34</v>
      </c>
      <c r="G18" s="210" t="s">
        <v>161</v>
      </c>
      <c r="H18" s="229" t="s">
        <v>867</v>
      </c>
      <c r="I18" s="229" t="s">
        <v>135</v>
      </c>
      <c r="J18" s="229" t="s">
        <v>362</v>
      </c>
      <c r="K18" s="131">
        <v>45</v>
      </c>
      <c r="L18" s="234" t="str">
        <f>IF(ISERROR(VLOOKUP(K18,Eje_Pilar_Prop!$C$2:$E$104,2,FALSE))," ",VLOOKUP(K18,Eje_Pilar_Prop!$C$2:$E$104,2,FALSE))</f>
        <v>Gobernanza e influencia local, regional e internacional</v>
      </c>
      <c r="M18" s="234" t="str">
        <f>IF(ISERROR(VLOOKUP(K18,Eje_Pilar_Prop!$C$2:$E$104,3,FALSE))," ",VLOOKUP(K18,Eje_Pilar_Prop!$C$2:$E$104,3,FALSE))</f>
        <v>Eje Transversal 4 Gobierno Legitimo, Fortalecimiento Local y Eficiencia</v>
      </c>
      <c r="N18" s="132">
        <v>1501</v>
      </c>
      <c r="O18" s="133">
        <v>32646881</v>
      </c>
      <c r="P18" s="131" t="s">
        <v>1086</v>
      </c>
      <c r="Q18" s="239">
        <v>11600000</v>
      </c>
      <c r="R18" s="65"/>
      <c r="S18" s="48"/>
      <c r="T18" s="49">
        <v>1</v>
      </c>
      <c r="U18" s="239">
        <v>5800000</v>
      </c>
      <c r="V18" s="251">
        <f t="shared" si="0"/>
        <v>17400000</v>
      </c>
      <c r="W18" s="257">
        <v>17400000</v>
      </c>
      <c r="X18" s="135">
        <v>43854</v>
      </c>
      <c r="Y18" s="135">
        <v>43857</v>
      </c>
      <c r="Z18" s="135">
        <v>44038</v>
      </c>
      <c r="AA18" s="136">
        <v>120</v>
      </c>
      <c r="AB18" s="136">
        <v>1</v>
      </c>
      <c r="AC18" s="136">
        <v>60</v>
      </c>
      <c r="AD18" s="133"/>
      <c r="AE18" s="137"/>
      <c r="AF18" s="135"/>
      <c r="AG18" s="134"/>
      <c r="AH18" s="131"/>
      <c r="AI18" s="131"/>
      <c r="AJ18" s="131" t="s">
        <v>1474</v>
      </c>
      <c r="AK18" s="131"/>
      <c r="AL18" s="138">
        <f t="shared" si="1"/>
        <v>1</v>
      </c>
      <c r="AN18" s="73">
        <f>IF(SUMPRODUCT((A$14:A18=A18)*(B$14:B18=B18)*(D$14:D18=D18))&gt;1,0,1)</f>
        <v>1</v>
      </c>
      <c r="AO18" s="50" t="str">
        <f t="shared" si="2"/>
        <v>Contratos de prestación de servicios profesionales y de apoyo a la gestión</v>
      </c>
      <c r="AP18" s="50" t="str">
        <f t="shared" si="3"/>
        <v>Contratación directa</v>
      </c>
      <c r="AQ18" s="50" t="str">
        <f>IF(ISBLANK(G18),1,IFERROR(VLOOKUP(G18,Tipo!$C$12:$C$27,1,FALSE),"NO"))</f>
        <v>Prestación de servicios profesionales y de apoyo a la gestión, o para la ejecución de trabajos artísticos que sólo puedan encomendarse a determinadas personas naturales;</v>
      </c>
      <c r="AR18" s="50" t="str">
        <f t="shared" si="4"/>
        <v>Inversión</v>
      </c>
      <c r="AS18" s="50">
        <f>IF(ISBLANK(K18),1,IFERROR(VLOOKUP(K18,Eje_Pilar_Prop!C8:C109,1,FALSE),"NO"))</f>
        <v>45</v>
      </c>
      <c r="AT18" s="50" t="str">
        <f t="shared" si="5"/>
        <v>SECOP II</v>
      </c>
      <c r="AU18" s="38">
        <f t="shared" si="7"/>
        <v>1</v>
      </c>
      <c r="AV18" s="50" t="str">
        <f t="shared" si="6"/>
        <v>Bogotá Mejor para Todos</v>
      </c>
    </row>
    <row r="19" spans="1:48" ht="45" customHeight="1">
      <c r="A19" s="204">
        <v>6</v>
      </c>
      <c r="B19" s="131">
        <v>2020</v>
      </c>
      <c r="C19" s="131" t="s">
        <v>353</v>
      </c>
      <c r="D19" s="210" t="s">
        <v>454</v>
      </c>
      <c r="E19" s="210" t="s">
        <v>140</v>
      </c>
      <c r="F19" s="210" t="s">
        <v>34</v>
      </c>
      <c r="G19" s="210" t="s">
        <v>161</v>
      </c>
      <c r="H19" s="229" t="s">
        <v>868</v>
      </c>
      <c r="I19" s="229" t="s">
        <v>135</v>
      </c>
      <c r="J19" s="229" t="s">
        <v>362</v>
      </c>
      <c r="K19" s="131">
        <v>45</v>
      </c>
      <c r="L19" s="234" t="str">
        <f>IF(ISERROR(VLOOKUP(K19,Eje_Pilar_Prop!$C$2:$E$104,2,FALSE))," ",VLOOKUP(K19,Eje_Pilar_Prop!$C$2:$E$104,2,FALSE))</f>
        <v>Gobernanza e influencia local, regional e internacional</v>
      </c>
      <c r="M19" s="234" t="str">
        <f>IF(ISERROR(VLOOKUP(K19,Eje_Pilar_Prop!$C$2:$E$104,3,FALSE))," ",VLOOKUP(K19,Eje_Pilar_Prop!$C$2:$E$104,3,FALSE))</f>
        <v>Eje Transversal 4 Gobierno Legitimo, Fortalecimiento Local y Eficiencia</v>
      </c>
      <c r="N19" s="132">
        <v>1501</v>
      </c>
      <c r="O19" s="133">
        <v>40326729</v>
      </c>
      <c r="P19" s="131" t="s">
        <v>1087</v>
      </c>
      <c r="Q19" s="239">
        <v>16800000</v>
      </c>
      <c r="R19" s="65"/>
      <c r="S19" s="48"/>
      <c r="T19" s="49">
        <v>1</v>
      </c>
      <c r="U19" s="239">
        <v>7000000</v>
      </c>
      <c r="V19" s="251">
        <f t="shared" si="0"/>
        <v>23800000</v>
      </c>
      <c r="W19" s="257">
        <v>23800000</v>
      </c>
      <c r="X19" s="135">
        <v>43857</v>
      </c>
      <c r="Y19" s="135">
        <v>43857</v>
      </c>
      <c r="Z19" s="135">
        <v>44038</v>
      </c>
      <c r="AA19" s="136">
        <v>120</v>
      </c>
      <c r="AB19" s="136">
        <v>1</v>
      </c>
      <c r="AC19" s="136">
        <v>60</v>
      </c>
      <c r="AD19" s="133"/>
      <c r="AE19" s="137"/>
      <c r="AF19" s="135"/>
      <c r="AG19" s="134"/>
      <c r="AH19" s="131"/>
      <c r="AI19" s="131"/>
      <c r="AJ19" s="131" t="s">
        <v>1474</v>
      </c>
      <c r="AK19" s="131"/>
      <c r="AL19" s="138">
        <f t="shared" si="1"/>
        <v>1</v>
      </c>
      <c r="AN19" s="73">
        <f>IF(SUMPRODUCT((A$14:A19=A19)*(B$14:B19=B19)*(D$14:D19=D19))&gt;1,0,1)</f>
        <v>1</v>
      </c>
      <c r="AO19" s="50" t="str">
        <f t="shared" si="2"/>
        <v>Contratos de prestación de servicios profesionales y de apoyo a la gestión</v>
      </c>
      <c r="AP19" s="50" t="str">
        <f t="shared" si="3"/>
        <v>Contratación directa</v>
      </c>
      <c r="AQ19" s="50" t="str">
        <f>IF(ISBLANK(G19),1,IFERROR(VLOOKUP(G19,Tipo!$C$12:$C$27,1,FALSE),"NO"))</f>
        <v>Prestación de servicios profesionales y de apoyo a la gestión, o para la ejecución de trabajos artísticos que sólo puedan encomendarse a determinadas personas naturales;</v>
      </c>
      <c r="AR19" s="50" t="str">
        <f t="shared" si="4"/>
        <v>Inversión</v>
      </c>
      <c r="AS19" s="50">
        <f>IF(ISBLANK(K19),1,IFERROR(VLOOKUP(K19,Eje_Pilar_Prop!C9:C110,1,FALSE),"NO"))</f>
        <v>45</v>
      </c>
      <c r="AT19" s="50" t="str">
        <f t="shared" si="5"/>
        <v>SECOP II</v>
      </c>
      <c r="AU19" s="38">
        <f t="shared" si="7"/>
        <v>1</v>
      </c>
      <c r="AV19" s="50" t="str">
        <f t="shared" si="6"/>
        <v>Bogotá Mejor para Todos</v>
      </c>
    </row>
    <row r="20" spans="1:48" ht="45" customHeight="1">
      <c r="A20" s="204">
        <v>7</v>
      </c>
      <c r="B20" s="131">
        <v>2020</v>
      </c>
      <c r="C20" s="131" t="s">
        <v>353</v>
      </c>
      <c r="D20" s="210" t="s">
        <v>455</v>
      </c>
      <c r="E20" s="210" t="s">
        <v>140</v>
      </c>
      <c r="F20" s="210" t="s">
        <v>34</v>
      </c>
      <c r="G20" s="210" t="s">
        <v>161</v>
      </c>
      <c r="H20" s="229" t="s">
        <v>869</v>
      </c>
      <c r="I20" s="229" t="s">
        <v>135</v>
      </c>
      <c r="J20" s="229" t="s">
        <v>362</v>
      </c>
      <c r="K20" s="131">
        <v>45</v>
      </c>
      <c r="L20" s="234" t="str">
        <f>IF(ISERROR(VLOOKUP(K20,Eje_Pilar_Prop!$C$2:$E$104,2,FALSE))," ",VLOOKUP(K20,Eje_Pilar_Prop!$C$2:$E$104,2,FALSE))</f>
        <v>Gobernanza e influencia local, regional e internacional</v>
      </c>
      <c r="M20" s="234" t="str">
        <f>IF(ISERROR(VLOOKUP(K20,Eje_Pilar_Prop!$C$2:$E$104,3,FALSE))," ",VLOOKUP(K20,Eje_Pilar_Prop!$C$2:$E$104,3,FALSE))</f>
        <v>Eje Transversal 4 Gobierno Legitimo, Fortalecimiento Local y Eficiencia</v>
      </c>
      <c r="N20" s="132">
        <v>1501</v>
      </c>
      <c r="O20" s="133">
        <v>92521611</v>
      </c>
      <c r="P20" s="131" t="s">
        <v>1088</v>
      </c>
      <c r="Q20" s="239">
        <v>22500000</v>
      </c>
      <c r="R20" s="65"/>
      <c r="S20" s="48"/>
      <c r="T20" s="49">
        <v>1</v>
      </c>
      <c r="U20" s="239">
        <v>11250000</v>
      </c>
      <c r="V20" s="251">
        <f t="shared" si="0"/>
        <v>33750000</v>
      </c>
      <c r="W20" s="257">
        <v>33750000</v>
      </c>
      <c r="X20" s="135">
        <v>43860</v>
      </c>
      <c r="Y20" s="135">
        <v>43860</v>
      </c>
      <c r="Z20" s="135">
        <v>43996</v>
      </c>
      <c r="AA20" s="136">
        <v>90</v>
      </c>
      <c r="AB20" s="136">
        <v>1</v>
      </c>
      <c r="AC20" s="136">
        <v>45</v>
      </c>
      <c r="AD20" s="133">
        <v>92189220</v>
      </c>
      <c r="AE20" s="137" t="s">
        <v>1462</v>
      </c>
      <c r="AF20" s="135">
        <v>43879</v>
      </c>
      <c r="AG20" s="134"/>
      <c r="AH20" s="131"/>
      <c r="AI20" s="131"/>
      <c r="AJ20" s="131" t="s">
        <v>1474</v>
      </c>
      <c r="AK20" s="131"/>
      <c r="AL20" s="138">
        <f t="shared" si="1"/>
        <v>1</v>
      </c>
      <c r="AN20" s="73">
        <f>IF(SUMPRODUCT((A$14:A20=A20)*(B$14:B20=B20)*(D$14:D20=D20))&gt;1,0,1)</f>
        <v>1</v>
      </c>
      <c r="AO20" s="50" t="str">
        <f t="shared" si="2"/>
        <v>Contratos de prestación de servicios profesionales y de apoyo a la gestión</v>
      </c>
      <c r="AP20" s="50" t="str">
        <f t="shared" si="3"/>
        <v>Contratación directa</v>
      </c>
      <c r="AQ20" s="50" t="str">
        <f>IF(ISBLANK(G20),1,IFERROR(VLOOKUP(G20,Tipo!$C$12:$C$27,1,FALSE),"NO"))</f>
        <v>Prestación de servicios profesionales y de apoyo a la gestión, o para la ejecución de trabajos artísticos que sólo puedan encomendarse a determinadas personas naturales;</v>
      </c>
      <c r="AR20" s="50" t="str">
        <f t="shared" si="4"/>
        <v>Inversión</v>
      </c>
      <c r="AS20" s="50">
        <f>IF(ISBLANK(K20),1,IFERROR(VLOOKUP(K20,Eje_Pilar_Prop!C10:C111,1,FALSE),"NO"))</f>
        <v>45</v>
      </c>
      <c r="AT20" s="50" t="str">
        <f t="shared" si="5"/>
        <v>SECOP II</v>
      </c>
      <c r="AU20" s="38">
        <f t="shared" si="7"/>
        <v>1</v>
      </c>
      <c r="AV20" s="50" t="str">
        <f t="shared" si="6"/>
        <v>Bogotá Mejor para Todos</v>
      </c>
    </row>
    <row r="21" spans="1:48" ht="45" customHeight="1">
      <c r="A21" s="204">
        <v>8</v>
      </c>
      <c r="B21" s="131">
        <v>2020</v>
      </c>
      <c r="C21" s="131" t="s">
        <v>353</v>
      </c>
      <c r="D21" s="210" t="s">
        <v>456</v>
      </c>
      <c r="E21" s="210" t="s">
        <v>140</v>
      </c>
      <c r="F21" s="210" t="s">
        <v>34</v>
      </c>
      <c r="G21" s="210" t="s">
        <v>161</v>
      </c>
      <c r="H21" s="229" t="s">
        <v>870</v>
      </c>
      <c r="I21" s="229" t="s">
        <v>135</v>
      </c>
      <c r="J21" s="229" t="s">
        <v>362</v>
      </c>
      <c r="K21" s="131">
        <v>45</v>
      </c>
      <c r="L21" s="234" t="str">
        <f>IF(ISERROR(VLOOKUP(K21,Eje_Pilar_Prop!$C$2:$E$104,2,FALSE))," ",VLOOKUP(K21,Eje_Pilar_Prop!$C$2:$E$104,2,FALSE))</f>
        <v>Gobernanza e influencia local, regional e internacional</v>
      </c>
      <c r="M21" s="234" t="str">
        <f>IF(ISERROR(VLOOKUP(K21,Eje_Pilar_Prop!$C$2:$E$104,3,FALSE))," ",VLOOKUP(K21,Eje_Pilar_Prop!$C$2:$E$104,3,FALSE))</f>
        <v>Eje Transversal 4 Gobierno Legitimo, Fortalecimiento Local y Eficiencia</v>
      </c>
      <c r="N21" s="132">
        <v>1501</v>
      </c>
      <c r="O21" s="133">
        <v>1214730841</v>
      </c>
      <c r="P21" s="131" t="s">
        <v>1089</v>
      </c>
      <c r="Q21" s="239">
        <v>16800000</v>
      </c>
      <c r="R21" s="65"/>
      <c r="S21" s="48"/>
      <c r="T21" s="49">
        <v>1</v>
      </c>
      <c r="U21" s="239">
        <v>8400000</v>
      </c>
      <c r="V21" s="251">
        <f t="shared" si="0"/>
        <v>25200000</v>
      </c>
      <c r="W21" s="257">
        <v>25200000</v>
      </c>
      <c r="X21" s="135">
        <v>43860</v>
      </c>
      <c r="Y21" s="135">
        <v>43860</v>
      </c>
      <c r="Z21" s="135">
        <v>44041</v>
      </c>
      <c r="AA21" s="136">
        <v>120</v>
      </c>
      <c r="AB21" s="136">
        <v>1</v>
      </c>
      <c r="AC21" s="136">
        <v>60</v>
      </c>
      <c r="AD21" s="133"/>
      <c r="AE21" s="137"/>
      <c r="AF21" s="135"/>
      <c r="AG21" s="134"/>
      <c r="AH21" s="131"/>
      <c r="AI21" s="131"/>
      <c r="AJ21" s="131" t="s">
        <v>1474</v>
      </c>
      <c r="AK21" s="131"/>
      <c r="AL21" s="138">
        <f t="shared" si="1"/>
        <v>1</v>
      </c>
      <c r="AN21" s="73">
        <f>IF(SUMPRODUCT((A$14:A21=A21)*(B$14:B21=B21)*(D$14:D21=D21))&gt;1,0,1)</f>
        <v>1</v>
      </c>
      <c r="AO21" s="50" t="str">
        <f t="shared" si="2"/>
        <v>Contratos de prestación de servicios profesionales y de apoyo a la gestión</v>
      </c>
      <c r="AP21" s="50" t="str">
        <f t="shared" si="3"/>
        <v>Contratación directa</v>
      </c>
      <c r="AQ21" s="50" t="str">
        <f>IF(ISBLANK(G21),1,IFERROR(VLOOKUP(G21,Tipo!$C$12:$C$27,1,FALSE),"NO"))</f>
        <v>Prestación de servicios profesionales y de apoyo a la gestión, o para la ejecución de trabajos artísticos que sólo puedan encomendarse a determinadas personas naturales;</v>
      </c>
      <c r="AR21" s="50" t="str">
        <f t="shared" si="4"/>
        <v>Inversión</v>
      </c>
      <c r="AS21" s="50">
        <f>IF(ISBLANK(K21),1,IFERROR(VLOOKUP(K21,Eje_Pilar_Prop!C4:C105,1,FALSE),"NO"))</f>
        <v>45</v>
      </c>
      <c r="AT21" s="50" t="str">
        <f t="shared" si="5"/>
        <v>SECOP II</v>
      </c>
      <c r="AU21" s="38">
        <f t="shared" ref="AU21:AU24" si="8">IF(OR(YEAR(X21)=2020,ISBLANK(X21)),1,"NO")</f>
        <v>1</v>
      </c>
      <c r="AV21" s="50" t="str">
        <f t="shared" si="6"/>
        <v>Bogotá Mejor para Todos</v>
      </c>
    </row>
    <row r="22" spans="1:48" ht="45" customHeight="1">
      <c r="A22" s="204">
        <v>9</v>
      </c>
      <c r="B22" s="131">
        <v>2020</v>
      </c>
      <c r="C22" s="131" t="s">
        <v>353</v>
      </c>
      <c r="D22" s="210" t="s">
        <v>457</v>
      </c>
      <c r="E22" s="210" t="s">
        <v>140</v>
      </c>
      <c r="F22" s="210" t="s">
        <v>34</v>
      </c>
      <c r="G22" s="210" t="s">
        <v>161</v>
      </c>
      <c r="H22" s="229" t="s">
        <v>871</v>
      </c>
      <c r="I22" s="229" t="s">
        <v>135</v>
      </c>
      <c r="J22" s="229" t="s">
        <v>362</v>
      </c>
      <c r="K22" s="131">
        <v>45</v>
      </c>
      <c r="L22" s="234" t="str">
        <f>IF(ISERROR(VLOOKUP(K22,Eje_Pilar_Prop!$C$2:$E$104,2,FALSE))," ",VLOOKUP(K22,Eje_Pilar_Prop!$C$2:$E$104,2,FALSE))</f>
        <v>Gobernanza e influencia local, regional e internacional</v>
      </c>
      <c r="M22" s="234" t="str">
        <f>IF(ISERROR(VLOOKUP(K22,Eje_Pilar_Prop!$C$2:$E$104,3,FALSE))," ",VLOOKUP(K22,Eje_Pilar_Prop!$C$2:$E$104,3,FALSE))</f>
        <v>Eje Transversal 4 Gobierno Legitimo, Fortalecimiento Local y Eficiencia</v>
      </c>
      <c r="N22" s="132">
        <v>1501</v>
      </c>
      <c r="O22" s="133">
        <v>37541759</v>
      </c>
      <c r="P22" s="131" t="s">
        <v>1090</v>
      </c>
      <c r="Q22" s="239">
        <v>16800000</v>
      </c>
      <c r="R22" s="65"/>
      <c r="S22" s="48"/>
      <c r="T22" s="49">
        <v>1</v>
      </c>
      <c r="U22" s="239">
        <v>8400000</v>
      </c>
      <c r="V22" s="251">
        <f t="shared" si="0"/>
        <v>25200000</v>
      </c>
      <c r="W22" s="257">
        <v>21140000</v>
      </c>
      <c r="X22" s="135">
        <v>43860</v>
      </c>
      <c r="Y22" s="135">
        <v>43861</v>
      </c>
      <c r="Z22" s="135">
        <v>44042</v>
      </c>
      <c r="AA22" s="136">
        <v>120</v>
      </c>
      <c r="AB22" s="136">
        <v>1</v>
      </c>
      <c r="AC22" s="136">
        <v>60</v>
      </c>
      <c r="AD22" s="133"/>
      <c r="AE22" s="137"/>
      <c r="AF22" s="135"/>
      <c r="AG22" s="134"/>
      <c r="AH22" s="131"/>
      <c r="AI22" s="131"/>
      <c r="AJ22" s="131" t="s">
        <v>1474</v>
      </c>
      <c r="AK22" s="131"/>
      <c r="AL22" s="138">
        <f t="shared" si="1"/>
        <v>0.83888888888888891</v>
      </c>
      <c r="AN22" s="73">
        <f>IF(SUMPRODUCT((A$14:A22=A22)*(B$14:B22=B22)*(D$14:D22=D22))&gt;1,0,1)</f>
        <v>1</v>
      </c>
      <c r="AO22" s="50" t="str">
        <f t="shared" si="2"/>
        <v>Contratos de prestación de servicios profesionales y de apoyo a la gestión</v>
      </c>
      <c r="AP22" s="50" t="str">
        <f t="shared" si="3"/>
        <v>Contratación directa</v>
      </c>
      <c r="AQ22" s="50" t="str">
        <f>IF(ISBLANK(G22),1,IFERROR(VLOOKUP(G22,Tipo!$C$12:$C$27,1,FALSE),"NO"))</f>
        <v>Prestación de servicios profesionales y de apoyo a la gestión, o para la ejecución de trabajos artísticos que sólo puedan encomendarse a determinadas personas naturales;</v>
      </c>
      <c r="AR22" s="50" t="str">
        <f t="shared" si="4"/>
        <v>Inversión</v>
      </c>
      <c r="AS22" s="50">
        <f>IF(ISBLANK(K22),1,IFERROR(VLOOKUP(K22,Eje_Pilar_Prop!C5:C106,1,FALSE),"NO"))</f>
        <v>45</v>
      </c>
      <c r="AT22" s="50" t="str">
        <f t="shared" si="5"/>
        <v>SECOP II</v>
      </c>
      <c r="AU22" s="38">
        <f t="shared" si="8"/>
        <v>1</v>
      </c>
      <c r="AV22" s="50" t="str">
        <f t="shared" si="6"/>
        <v>Bogotá Mejor para Todos</v>
      </c>
    </row>
    <row r="23" spans="1:48" ht="45" customHeight="1">
      <c r="A23" s="204">
        <v>10</v>
      </c>
      <c r="B23" s="131">
        <v>2020</v>
      </c>
      <c r="C23" s="131" t="s">
        <v>353</v>
      </c>
      <c r="D23" s="210" t="s">
        <v>458</v>
      </c>
      <c r="E23" s="210" t="s">
        <v>140</v>
      </c>
      <c r="F23" s="210" t="s">
        <v>34</v>
      </c>
      <c r="G23" s="210" t="s">
        <v>161</v>
      </c>
      <c r="H23" s="229" t="s">
        <v>872</v>
      </c>
      <c r="I23" s="229" t="s">
        <v>135</v>
      </c>
      <c r="J23" s="229" t="s">
        <v>362</v>
      </c>
      <c r="K23" s="131">
        <v>45</v>
      </c>
      <c r="L23" s="234" t="str">
        <f>IF(ISERROR(VLOOKUP(K23,Eje_Pilar_Prop!$C$2:$E$104,2,FALSE))," ",VLOOKUP(K23,Eje_Pilar_Prop!$C$2:$E$104,2,FALSE))</f>
        <v>Gobernanza e influencia local, regional e internacional</v>
      </c>
      <c r="M23" s="234" t="str">
        <f>IF(ISERROR(VLOOKUP(K23,Eje_Pilar_Prop!$C$2:$E$104,3,FALSE))," ",VLOOKUP(K23,Eje_Pilar_Prop!$C$2:$E$104,3,FALSE))</f>
        <v>Eje Transversal 4 Gobierno Legitimo, Fortalecimiento Local y Eficiencia</v>
      </c>
      <c r="N23" s="132">
        <v>1501</v>
      </c>
      <c r="O23" s="133">
        <v>33084299</v>
      </c>
      <c r="P23" s="131" t="s">
        <v>1091</v>
      </c>
      <c r="Q23" s="239">
        <v>20000000</v>
      </c>
      <c r="R23" s="65"/>
      <c r="S23" s="48"/>
      <c r="T23" s="49">
        <v>1</v>
      </c>
      <c r="U23" s="239">
        <v>10000000</v>
      </c>
      <c r="V23" s="251">
        <f t="shared" si="0"/>
        <v>30000000</v>
      </c>
      <c r="W23" s="257">
        <v>30000000</v>
      </c>
      <c r="X23" s="135">
        <v>43860</v>
      </c>
      <c r="Y23" s="135">
        <v>43860</v>
      </c>
      <c r="Z23" s="135">
        <v>44041</v>
      </c>
      <c r="AA23" s="136">
        <v>120</v>
      </c>
      <c r="AB23" s="136">
        <v>1</v>
      </c>
      <c r="AC23" s="136">
        <v>60</v>
      </c>
      <c r="AD23" s="133"/>
      <c r="AE23" s="137"/>
      <c r="AF23" s="135"/>
      <c r="AG23" s="134"/>
      <c r="AH23" s="131"/>
      <c r="AI23" s="131"/>
      <c r="AJ23" s="131" t="s">
        <v>1474</v>
      </c>
      <c r="AK23" s="131"/>
      <c r="AL23" s="138">
        <f t="shared" si="1"/>
        <v>1</v>
      </c>
      <c r="AN23" s="73">
        <f>IF(SUMPRODUCT((A$14:A23=A23)*(B$14:B23=B23)*(D$14:D23=D23))&gt;1,0,1)</f>
        <v>1</v>
      </c>
      <c r="AO23" s="50" t="str">
        <f t="shared" si="2"/>
        <v>Contratos de prestación de servicios profesionales y de apoyo a la gestión</v>
      </c>
      <c r="AP23" s="50" t="str">
        <f t="shared" si="3"/>
        <v>Contratación directa</v>
      </c>
      <c r="AQ23" s="50" t="str">
        <f>IF(ISBLANK(G23),1,IFERROR(VLOOKUP(G23,Tipo!$C$12:$C$27,1,FALSE),"NO"))</f>
        <v>Prestación de servicios profesionales y de apoyo a la gestión, o para la ejecución de trabajos artísticos que sólo puedan encomendarse a determinadas personas naturales;</v>
      </c>
      <c r="AR23" s="50" t="str">
        <f t="shared" si="4"/>
        <v>Inversión</v>
      </c>
      <c r="AS23" s="50">
        <f>IF(ISBLANK(K23),1,IFERROR(VLOOKUP(K23,Eje_Pilar_Prop!C6:C107,1,FALSE),"NO"))</f>
        <v>45</v>
      </c>
      <c r="AT23" s="50" t="str">
        <f t="shared" si="5"/>
        <v>SECOP II</v>
      </c>
      <c r="AU23" s="38">
        <f t="shared" si="8"/>
        <v>1</v>
      </c>
      <c r="AV23" s="50" t="str">
        <f t="shared" si="6"/>
        <v>Bogotá Mejor para Todos</v>
      </c>
    </row>
    <row r="24" spans="1:48" ht="45" customHeight="1">
      <c r="A24" s="204">
        <v>11</v>
      </c>
      <c r="B24" s="131">
        <v>2020</v>
      </c>
      <c r="C24" s="131" t="s">
        <v>353</v>
      </c>
      <c r="D24" s="210" t="s">
        <v>459</v>
      </c>
      <c r="E24" s="210" t="s">
        <v>140</v>
      </c>
      <c r="F24" s="210" t="s">
        <v>34</v>
      </c>
      <c r="G24" s="210" t="s">
        <v>161</v>
      </c>
      <c r="H24" s="229" t="s">
        <v>872</v>
      </c>
      <c r="I24" s="229" t="s">
        <v>135</v>
      </c>
      <c r="J24" s="229" t="s">
        <v>362</v>
      </c>
      <c r="K24" s="131">
        <v>45</v>
      </c>
      <c r="L24" s="234" t="str">
        <f>IF(ISERROR(VLOOKUP(K24,Eje_Pilar_Prop!$C$2:$E$104,2,FALSE))," ",VLOOKUP(K24,Eje_Pilar_Prop!$C$2:$E$104,2,FALSE))</f>
        <v>Gobernanza e influencia local, regional e internacional</v>
      </c>
      <c r="M24" s="234" t="str">
        <f>IF(ISERROR(VLOOKUP(K24,Eje_Pilar_Prop!$C$2:$E$104,3,FALSE))," ",VLOOKUP(K24,Eje_Pilar_Prop!$C$2:$E$104,3,FALSE))</f>
        <v>Eje Transversal 4 Gobierno Legitimo, Fortalecimiento Local y Eficiencia</v>
      </c>
      <c r="N24" s="132">
        <v>1501</v>
      </c>
      <c r="O24" s="133">
        <v>80100760</v>
      </c>
      <c r="P24" s="131" t="s">
        <v>1092</v>
      </c>
      <c r="Q24" s="239">
        <v>20000000</v>
      </c>
      <c r="R24" s="65"/>
      <c r="S24" s="48"/>
      <c r="T24" s="49">
        <v>1</v>
      </c>
      <c r="U24" s="239">
        <v>10000000</v>
      </c>
      <c r="V24" s="251">
        <f t="shared" si="0"/>
        <v>30000000</v>
      </c>
      <c r="W24" s="257">
        <v>30000000</v>
      </c>
      <c r="X24" s="135">
        <v>43860</v>
      </c>
      <c r="Y24" s="135">
        <v>43860</v>
      </c>
      <c r="Z24" s="135">
        <v>44041</v>
      </c>
      <c r="AA24" s="136">
        <v>120</v>
      </c>
      <c r="AB24" s="136">
        <v>1</v>
      </c>
      <c r="AC24" s="136">
        <v>60</v>
      </c>
      <c r="AD24" s="133"/>
      <c r="AE24" s="137"/>
      <c r="AF24" s="135"/>
      <c r="AG24" s="134"/>
      <c r="AH24" s="131"/>
      <c r="AI24" s="131"/>
      <c r="AJ24" s="131" t="s">
        <v>1474</v>
      </c>
      <c r="AK24" s="131"/>
      <c r="AL24" s="138">
        <f t="shared" si="1"/>
        <v>1</v>
      </c>
      <c r="AN24" s="73">
        <f>IF(SUMPRODUCT((A$14:A24=A24)*(B$14:B24=B24)*(D$14:D24=D24))&gt;1,0,1)</f>
        <v>1</v>
      </c>
      <c r="AO24" s="50" t="str">
        <f t="shared" si="2"/>
        <v>Contratos de prestación de servicios profesionales y de apoyo a la gestión</v>
      </c>
      <c r="AP24" s="50" t="str">
        <f t="shared" si="3"/>
        <v>Contratación directa</v>
      </c>
      <c r="AQ24" s="50" t="str">
        <f>IF(ISBLANK(G24),1,IFERROR(VLOOKUP(G24,Tipo!$C$12:$C$27,1,FALSE),"NO"))</f>
        <v>Prestación de servicios profesionales y de apoyo a la gestión, o para la ejecución de trabajos artísticos que sólo puedan encomendarse a determinadas personas naturales;</v>
      </c>
      <c r="AR24" s="50" t="str">
        <f t="shared" si="4"/>
        <v>Inversión</v>
      </c>
      <c r="AS24" s="50">
        <f>IF(ISBLANK(K24),1,IFERROR(VLOOKUP(K24,Eje_Pilar_Prop!C7:C108,1,FALSE),"NO"))</f>
        <v>45</v>
      </c>
      <c r="AT24" s="50" t="str">
        <f t="shared" si="5"/>
        <v>SECOP II</v>
      </c>
      <c r="AU24" s="38">
        <f t="shared" si="8"/>
        <v>1</v>
      </c>
      <c r="AV24" s="50" t="str">
        <f t="shared" si="6"/>
        <v>Bogotá Mejor para Todos</v>
      </c>
    </row>
    <row r="25" spans="1:48" ht="45" customHeight="1">
      <c r="A25" s="204">
        <v>12</v>
      </c>
      <c r="B25" s="131">
        <v>2020</v>
      </c>
      <c r="C25" s="131" t="s">
        <v>353</v>
      </c>
      <c r="D25" s="210" t="s">
        <v>460</v>
      </c>
      <c r="E25" s="210" t="s">
        <v>140</v>
      </c>
      <c r="F25" s="210" t="s">
        <v>34</v>
      </c>
      <c r="G25" s="210" t="s">
        <v>161</v>
      </c>
      <c r="H25" s="229" t="s">
        <v>872</v>
      </c>
      <c r="I25" s="229" t="s">
        <v>135</v>
      </c>
      <c r="J25" s="229" t="s">
        <v>362</v>
      </c>
      <c r="K25" s="131">
        <v>45</v>
      </c>
      <c r="L25" s="234" t="str">
        <f>IF(ISERROR(VLOOKUP(K25,Eje_Pilar_Prop!$C$2:$E$104,2,FALSE))," ",VLOOKUP(K25,Eje_Pilar_Prop!$C$2:$E$104,2,FALSE))</f>
        <v>Gobernanza e influencia local, regional e internacional</v>
      </c>
      <c r="M25" s="234" t="str">
        <f>IF(ISERROR(VLOOKUP(K25,Eje_Pilar_Prop!$C$2:$E$104,3,FALSE))," ",VLOOKUP(K25,Eje_Pilar_Prop!$C$2:$E$104,3,FALSE))</f>
        <v>Eje Transversal 4 Gobierno Legitimo, Fortalecimiento Local y Eficiencia</v>
      </c>
      <c r="N25" s="132">
        <v>1501</v>
      </c>
      <c r="O25" s="133">
        <v>52489713</v>
      </c>
      <c r="P25" s="131" t="s">
        <v>1093</v>
      </c>
      <c r="Q25" s="239">
        <v>26000000</v>
      </c>
      <c r="R25" s="65"/>
      <c r="S25" s="48"/>
      <c r="T25" s="49"/>
      <c r="U25" s="239"/>
      <c r="V25" s="251">
        <f t="shared" si="0"/>
        <v>26000000</v>
      </c>
      <c r="W25" s="257">
        <v>15383334</v>
      </c>
      <c r="X25" s="135">
        <v>43861</v>
      </c>
      <c r="Y25" s="135">
        <v>43861</v>
      </c>
      <c r="Z25" s="135">
        <v>44042</v>
      </c>
      <c r="AA25" s="136">
        <v>120</v>
      </c>
      <c r="AB25" s="136">
        <v>1</v>
      </c>
      <c r="AC25" s="136">
        <v>60</v>
      </c>
      <c r="AD25" s="133"/>
      <c r="AE25" s="137"/>
      <c r="AF25" s="135"/>
      <c r="AG25" s="134"/>
      <c r="AH25" s="131"/>
      <c r="AI25" s="131"/>
      <c r="AJ25" s="131" t="s">
        <v>1474</v>
      </c>
      <c r="AK25" s="131"/>
      <c r="AL25" s="138">
        <f t="shared" si="1"/>
        <v>0.59166669230769231</v>
      </c>
      <c r="AN25" s="73">
        <f>IF(SUMPRODUCT((A$14:A25=A25)*(B$14:B25=B25)*(D$14:D25=D25))&gt;1,0,1)</f>
        <v>1</v>
      </c>
      <c r="AO25" s="50" t="str">
        <f t="shared" si="2"/>
        <v>Contratos de prestación de servicios profesionales y de apoyo a la gestión</v>
      </c>
      <c r="AP25" s="50" t="str">
        <f t="shared" si="3"/>
        <v>Contratación directa</v>
      </c>
      <c r="AQ25" s="50" t="str">
        <f>IF(ISBLANK(G25),1,IFERROR(VLOOKUP(G25,Tipo!$C$12:$C$27,1,FALSE),"NO"))</f>
        <v>Prestación de servicios profesionales y de apoyo a la gestión, o para la ejecución de trabajos artísticos que sólo puedan encomendarse a determinadas personas naturales;</v>
      </c>
      <c r="AR25" s="50" t="str">
        <f t="shared" si="4"/>
        <v>Inversión</v>
      </c>
      <c r="AS25" s="50">
        <f>IF(ISBLANK(K25),1,IFERROR(VLOOKUP(K25,Eje_Pilar_Prop!C8:C109,1,FALSE),"NO"))</f>
        <v>45</v>
      </c>
      <c r="AT25" s="50" t="str">
        <f t="shared" si="5"/>
        <v>SECOP II</v>
      </c>
      <c r="AU25" s="38">
        <f>IF(OR(YEAR(X25)=2020,ISBLANK(X25)),1,"NO")</f>
        <v>1</v>
      </c>
      <c r="AV25" s="50" t="str">
        <f t="shared" si="6"/>
        <v>Bogotá Mejor para Todos</v>
      </c>
    </row>
    <row r="26" spans="1:48" ht="45" customHeight="1">
      <c r="A26" s="204">
        <v>13</v>
      </c>
      <c r="B26" s="131">
        <v>2020</v>
      </c>
      <c r="C26" s="131" t="s">
        <v>353</v>
      </c>
      <c r="D26" s="210" t="s">
        <v>461</v>
      </c>
      <c r="E26" s="210" t="s">
        <v>140</v>
      </c>
      <c r="F26" s="210" t="s">
        <v>34</v>
      </c>
      <c r="G26" s="210" t="s">
        <v>161</v>
      </c>
      <c r="H26" s="229" t="s">
        <v>872</v>
      </c>
      <c r="I26" s="229" t="s">
        <v>135</v>
      </c>
      <c r="J26" s="229" t="s">
        <v>362</v>
      </c>
      <c r="K26" s="131">
        <v>45</v>
      </c>
      <c r="L26" s="234" t="str">
        <f>IF(ISERROR(VLOOKUP(K26,Eje_Pilar_Prop!$C$2:$E$104,2,FALSE))," ",VLOOKUP(K26,Eje_Pilar_Prop!$C$2:$E$104,2,FALSE))</f>
        <v>Gobernanza e influencia local, regional e internacional</v>
      </c>
      <c r="M26" s="234" t="str">
        <f>IF(ISERROR(VLOOKUP(K26,Eje_Pilar_Prop!$C$2:$E$104,3,FALSE))," ",VLOOKUP(K26,Eje_Pilar_Prop!$C$2:$E$104,3,FALSE))</f>
        <v>Eje Transversal 4 Gobierno Legitimo, Fortalecimiento Local y Eficiencia</v>
      </c>
      <c r="N26" s="132">
        <v>1501</v>
      </c>
      <c r="O26" s="133">
        <v>1085299295</v>
      </c>
      <c r="P26" s="131" t="s">
        <v>1094</v>
      </c>
      <c r="Q26" s="239">
        <v>20000000</v>
      </c>
      <c r="R26" s="65"/>
      <c r="S26" s="48"/>
      <c r="T26" s="49">
        <v>1</v>
      </c>
      <c r="U26" s="239">
        <v>10000000</v>
      </c>
      <c r="V26" s="251">
        <f t="shared" si="0"/>
        <v>30000000</v>
      </c>
      <c r="W26" s="257">
        <v>30000000</v>
      </c>
      <c r="X26" s="135">
        <v>43861</v>
      </c>
      <c r="Y26" s="135">
        <v>43861</v>
      </c>
      <c r="Z26" s="135">
        <v>44042</v>
      </c>
      <c r="AA26" s="136">
        <v>120</v>
      </c>
      <c r="AB26" s="136">
        <v>1</v>
      </c>
      <c r="AC26" s="136">
        <v>60</v>
      </c>
      <c r="AD26" s="133"/>
      <c r="AE26" s="137"/>
      <c r="AF26" s="135"/>
      <c r="AG26" s="134"/>
      <c r="AH26" s="131"/>
      <c r="AI26" s="131"/>
      <c r="AJ26" s="131" t="s">
        <v>1474</v>
      </c>
      <c r="AK26" s="131"/>
      <c r="AL26" s="138">
        <f t="shared" si="1"/>
        <v>1</v>
      </c>
      <c r="AN26" s="73">
        <f>IF(SUMPRODUCT((A$14:A26=A26)*(B$14:B26=B26)*(D$14:D26=D26))&gt;1,0,1)</f>
        <v>1</v>
      </c>
      <c r="AO26" s="50"/>
      <c r="AP26" s="50" t="str">
        <f t="shared" si="3"/>
        <v>Contratación directa</v>
      </c>
      <c r="AQ26" s="50" t="str">
        <f>IF(ISBLANK(G26),1,IFERROR(VLOOKUP(G26,Tipo!$C$12:$C$27,1,FALSE),"NO"))</f>
        <v>Prestación de servicios profesionales y de apoyo a la gestión, o para la ejecución de trabajos artísticos que sólo puedan encomendarse a determinadas personas naturales;</v>
      </c>
      <c r="AR26" s="50" t="str">
        <f t="shared" si="4"/>
        <v>Inversión</v>
      </c>
      <c r="AS26" s="50">
        <f>IF(ISBLANK(K26),1,IFERROR(VLOOKUP(K26,Eje_Pilar_Prop!C9:C110,1,FALSE),"NO"))</f>
        <v>45</v>
      </c>
      <c r="AT26" s="50" t="str">
        <f t="shared" si="5"/>
        <v>SECOP II</v>
      </c>
      <c r="AU26" s="38">
        <f t="shared" ref="AU26:AU88" si="9">IF(OR(YEAR(X26)=2020,ISBLANK(X26)),1,"NO")</f>
        <v>1</v>
      </c>
      <c r="AV26" s="50" t="str">
        <f t="shared" si="6"/>
        <v>Bogotá Mejor para Todos</v>
      </c>
    </row>
    <row r="27" spans="1:48" ht="45" customHeight="1">
      <c r="A27" s="204">
        <v>14</v>
      </c>
      <c r="B27" s="131">
        <v>2020</v>
      </c>
      <c r="C27" s="131" t="s">
        <v>353</v>
      </c>
      <c r="D27" s="210" t="s">
        <v>462</v>
      </c>
      <c r="E27" s="210" t="s">
        <v>140</v>
      </c>
      <c r="F27" s="210" t="s">
        <v>34</v>
      </c>
      <c r="G27" s="210" t="s">
        <v>161</v>
      </c>
      <c r="H27" s="229" t="s">
        <v>873</v>
      </c>
      <c r="I27" s="229" t="s">
        <v>135</v>
      </c>
      <c r="J27" s="229" t="s">
        <v>362</v>
      </c>
      <c r="K27" s="131">
        <v>45</v>
      </c>
      <c r="L27" s="234" t="str">
        <f>IF(ISERROR(VLOOKUP(K27,Eje_Pilar_Prop!$C$2:$E$104,2,FALSE))," ",VLOOKUP(K27,Eje_Pilar_Prop!$C$2:$E$104,2,FALSE))</f>
        <v>Gobernanza e influencia local, regional e internacional</v>
      </c>
      <c r="M27" s="234" t="str">
        <f>IF(ISERROR(VLOOKUP(K27,Eje_Pilar_Prop!$C$2:$E$104,3,FALSE))," ",VLOOKUP(K27,Eje_Pilar_Prop!$C$2:$E$104,3,FALSE))</f>
        <v>Eje Transversal 4 Gobierno Legitimo, Fortalecimiento Local y Eficiencia</v>
      </c>
      <c r="N27" s="132">
        <v>1501</v>
      </c>
      <c r="O27" s="133">
        <v>1019064626</v>
      </c>
      <c r="P27" s="131" t="s">
        <v>1095</v>
      </c>
      <c r="Q27" s="239">
        <v>7700000</v>
      </c>
      <c r="R27" s="65"/>
      <c r="S27" s="48"/>
      <c r="T27" s="49">
        <v>0</v>
      </c>
      <c r="U27" s="239">
        <v>0</v>
      </c>
      <c r="V27" s="251">
        <f t="shared" si="0"/>
        <v>7700000</v>
      </c>
      <c r="W27" s="257">
        <v>7700000</v>
      </c>
      <c r="X27" s="135">
        <v>43864</v>
      </c>
      <c r="Y27" s="135">
        <v>43864</v>
      </c>
      <c r="Z27" s="135">
        <v>43968</v>
      </c>
      <c r="AA27" s="136">
        <v>105</v>
      </c>
      <c r="AB27" s="136">
        <v>0</v>
      </c>
      <c r="AC27" s="136">
        <v>0</v>
      </c>
      <c r="AD27" s="133"/>
      <c r="AE27" s="137"/>
      <c r="AF27" s="135"/>
      <c r="AG27" s="134"/>
      <c r="AH27" s="131"/>
      <c r="AI27" s="131"/>
      <c r="AJ27" s="131" t="s">
        <v>1474</v>
      </c>
      <c r="AK27" s="131"/>
      <c r="AL27" s="138">
        <f t="shared" si="1"/>
        <v>1</v>
      </c>
      <c r="AN27" s="73">
        <f>IF(SUMPRODUCT((A$14:A27=A27)*(B$14:B27=B27)*(D$14:D27=D27))&gt;1,0,1)</f>
        <v>1</v>
      </c>
      <c r="AO27" s="50" t="str">
        <f t="shared" si="2"/>
        <v>Contratos de prestación de servicios profesionales y de apoyo a la gestión</v>
      </c>
      <c r="AP27" s="50" t="str">
        <f t="shared" si="3"/>
        <v>Contratación directa</v>
      </c>
      <c r="AQ27" s="50" t="str">
        <f>IF(ISBLANK(G27),1,IFERROR(VLOOKUP(G27,Tipo!$C$12:$C$27,1,FALSE),"NO"))</f>
        <v>Prestación de servicios profesionales y de apoyo a la gestión, o para la ejecución de trabajos artísticos que sólo puedan encomendarse a determinadas personas naturales;</v>
      </c>
      <c r="AR27" s="50" t="str">
        <f t="shared" si="4"/>
        <v>Inversión</v>
      </c>
      <c r="AS27" s="50">
        <f>IF(ISBLANK(K27),1,IFERROR(VLOOKUP(K27,Eje_Pilar_Prop!C10:C111,1,FALSE),"NO"))</f>
        <v>45</v>
      </c>
      <c r="AT27" s="50" t="str">
        <f t="shared" si="5"/>
        <v>SECOP II</v>
      </c>
      <c r="AU27" s="38">
        <f t="shared" si="9"/>
        <v>1</v>
      </c>
      <c r="AV27" s="50" t="str">
        <f t="shared" si="6"/>
        <v>Bogotá Mejor para Todos</v>
      </c>
    </row>
    <row r="28" spans="1:48" ht="45" customHeight="1">
      <c r="A28" s="204">
        <v>15</v>
      </c>
      <c r="B28" s="131">
        <v>2020</v>
      </c>
      <c r="C28" s="131" t="s">
        <v>353</v>
      </c>
      <c r="D28" s="210" t="s">
        <v>463</v>
      </c>
      <c r="E28" s="210" t="s">
        <v>140</v>
      </c>
      <c r="F28" s="210" t="s">
        <v>34</v>
      </c>
      <c r="G28" s="210" t="s">
        <v>161</v>
      </c>
      <c r="H28" s="229" t="s">
        <v>874</v>
      </c>
      <c r="I28" s="229" t="s">
        <v>135</v>
      </c>
      <c r="J28" s="229" t="s">
        <v>362</v>
      </c>
      <c r="K28" s="131">
        <v>45</v>
      </c>
      <c r="L28" s="234" t="str">
        <f>IF(ISERROR(VLOOKUP(K28,Eje_Pilar_Prop!$C$2:$E$104,2,FALSE))," ",VLOOKUP(K28,Eje_Pilar_Prop!$C$2:$E$104,2,FALSE))</f>
        <v>Gobernanza e influencia local, regional e internacional</v>
      </c>
      <c r="M28" s="234" t="str">
        <f>IF(ISERROR(VLOOKUP(K28,Eje_Pilar_Prop!$C$2:$E$104,3,FALSE))," ",VLOOKUP(K28,Eje_Pilar_Prop!$C$2:$E$104,3,FALSE))</f>
        <v>Eje Transversal 4 Gobierno Legitimo, Fortalecimiento Local y Eficiencia</v>
      </c>
      <c r="N28" s="132">
        <v>1501</v>
      </c>
      <c r="O28" s="133">
        <v>80174892</v>
      </c>
      <c r="P28" s="131" t="s">
        <v>1096</v>
      </c>
      <c r="Q28" s="242">
        <v>8800000</v>
      </c>
      <c r="R28" s="65"/>
      <c r="S28" s="48"/>
      <c r="T28" s="287">
        <v>1</v>
      </c>
      <c r="U28" s="239">
        <v>4400000</v>
      </c>
      <c r="V28" s="251">
        <f t="shared" si="0"/>
        <v>13200000</v>
      </c>
      <c r="W28" s="257">
        <v>13200000</v>
      </c>
      <c r="X28" s="135">
        <v>43861</v>
      </c>
      <c r="Y28" s="135">
        <v>43862</v>
      </c>
      <c r="Z28" s="135">
        <v>43982</v>
      </c>
      <c r="AA28" s="136">
        <v>120</v>
      </c>
      <c r="AB28" s="136">
        <v>1</v>
      </c>
      <c r="AC28" s="136">
        <v>60</v>
      </c>
      <c r="AD28" s="133"/>
      <c r="AE28" s="137"/>
      <c r="AF28" s="135"/>
      <c r="AG28" s="134"/>
      <c r="AH28" s="131"/>
      <c r="AI28" s="131"/>
      <c r="AJ28" s="131" t="s">
        <v>1474</v>
      </c>
      <c r="AK28" s="131"/>
      <c r="AL28" s="138">
        <f t="shared" si="1"/>
        <v>1</v>
      </c>
      <c r="AN28" s="73">
        <f>IF(SUMPRODUCT((A$14:A28=A28)*(B$14:B28=B28)*(D$14:D28=D28))&gt;1,0,1)</f>
        <v>1</v>
      </c>
      <c r="AO28" s="50" t="str">
        <f t="shared" si="2"/>
        <v>Contratos de prestación de servicios profesionales y de apoyo a la gestión</v>
      </c>
      <c r="AP28" s="50" t="str">
        <f t="shared" si="3"/>
        <v>Contratación directa</v>
      </c>
      <c r="AQ28" s="50" t="str">
        <f>IF(ISBLANK(G28),1,IFERROR(VLOOKUP(G28,Tipo!$C$12:$C$27,1,FALSE),"NO"))</f>
        <v>Prestación de servicios profesionales y de apoyo a la gestión, o para la ejecución de trabajos artísticos que sólo puedan encomendarse a determinadas personas naturales;</v>
      </c>
      <c r="AR28" s="50" t="str">
        <f t="shared" si="4"/>
        <v>Inversión</v>
      </c>
      <c r="AS28" s="50">
        <f>IF(ISBLANK(K28),1,IFERROR(VLOOKUP(K28,Eje_Pilar_Prop!C11:C112,1,FALSE),"NO"))</f>
        <v>45</v>
      </c>
      <c r="AT28" s="50" t="str">
        <f t="shared" si="5"/>
        <v>SECOP II</v>
      </c>
      <c r="AU28" s="38">
        <f t="shared" si="9"/>
        <v>1</v>
      </c>
      <c r="AV28" s="50" t="str">
        <f t="shared" si="6"/>
        <v>Bogotá Mejor para Todos</v>
      </c>
    </row>
    <row r="29" spans="1:48" ht="45" customHeight="1">
      <c r="A29" s="204">
        <v>16</v>
      </c>
      <c r="B29" s="131">
        <v>2020</v>
      </c>
      <c r="C29" s="131" t="s">
        <v>353</v>
      </c>
      <c r="D29" s="210" t="s">
        <v>464</v>
      </c>
      <c r="E29" s="210" t="s">
        <v>140</v>
      </c>
      <c r="F29" s="210" t="s">
        <v>34</v>
      </c>
      <c r="G29" s="210" t="s">
        <v>161</v>
      </c>
      <c r="H29" s="229" t="s">
        <v>875</v>
      </c>
      <c r="I29" s="229" t="s">
        <v>135</v>
      </c>
      <c r="J29" s="229" t="s">
        <v>362</v>
      </c>
      <c r="K29" s="131">
        <v>45</v>
      </c>
      <c r="L29" s="234" t="str">
        <f>IF(ISERROR(VLOOKUP(K29,Eje_Pilar_Prop!$C$2:$E$104,2,FALSE))," ",VLOOKUP(K29,Eje_Pilar_Prop!$C$2:$E$104,2,FALSE))</f>
        <v>Gobernanza e influencia local, regional e internacional</v>
      </c>
      <c r="M29" s="234" t="str">
        <f>IF(ISERROR(VLOOKUP(K29,Eje_Pilar_Prop!$C$2:$E$104,3,FALSE))," ",VLOOKUP(K29,Eje_Pilar_Prop!$C$2:$E$104,3,FALSE))</f>
        <v>Eje Transversal 4 Gobierno Legitimo, Fortalecimiento Local y Eficiencia</v>
      </c>
      <c r="N29" s="132">
        <v>1501</v>
      </c>
      <c r="O29" s="133">
        <v>51730617</v>
      </c>
      <c r="P29" s="131" t="s">
        <v>1097</v>
      </c>
      <c r="Q29" s="239">
        <v>8800000</v>
      </c>
      <c r="R29" s="65"/>
      <c r="S29" s="48"/>
      <c r="T29" s="287">
        <v>1</v>
      </c>
      <c r="U29" s="239">
        <v>4400000</v>
      </c>
      <c r="V29" s="251">
        <f t="shared" si="0"/>
        <v>13200000</v>
      </c>
      <c r="W29" s="257">
        <v>12466667</v>
      </c>
      <c r="X29" s="135">
        <v>43861</v>
      </c>
      <c r="Y29" s="135">
        <v>43862</v>
      </c>
      <c r="Z29" s="135">
        <v>44043</v>
      </c>
      <c r="AA29" s="136">
        <v>120</v>
      </c>
      <c r="AB29" s="136">
        <v>1</v>
      </c>
      <c r="AC29" s="136">
        <v>60</v>
      </c>
      <c r="AD29" s="133"/>
      <c r="AE29" s="137"/>
      <c r="AF29" s="135"/>
      <c r="AG29" s="134"/>
      <c r="AH29" s="131"/>
      <c r="AI29" s="131"/>
      <c r="AJ29" s="131" t="s">
        <v>1474</v>
      </c>
      <c r="AK29" s="131"/>
      <c r="AL29" s="138">
        <f t="shared" si="1"/>
        <v>0.94444446969696971</v>
      </c>
      <c r="AN29" s="73">
        <f>IF(SUMPRODUCT((A$14:A29=A29)*(B$14:B29=B29)*(D$14:D29=D29))&gt;1,0,1)</f>
        <v>1</v>
      </c>
      <c r="AO29" s="50" t="str">
        <f t="shared" si="2"/>
        <v>Contratos de prestación de servicios profesionales y de apoyo a la gestión</v>
      </c>
      <c r="AP29" s="50" t="str">
        <f t="shared" si="3"/>
        <v>Contratación directa</v>
      </c>
      <c r="AQ29" s="50" t="str">
        <f>IF(ISBLANK(G29),1,IFERROR(VLOOKUP(G29,Tipo!$C$12:$C$27,1,FALSE),"NO"))</f>
        <v>Prestación de servicios profesionales y de apoyo a la gestión, o para la ejecución de trabajos artísticos que sólo puedan encomendarse a determinadas personas naturales;</v>
      </c>
      <c r="AR29" s="50" t="str">
        <f t="shared" si="4"/>
        <v>Inversión</v>
      </c>
      <c r="AS29" s="50">
        <f>IF(ISBLANK(K29),1,IFERROR(VLOOKUP(K29,Eje_Pilar_Prop!C13:C114,1,FALSE),"NO"))</f>
        <v>45</v>
      </c>
      <c r="AT29" s="50" t="str">
        <f t="shared" si="5"/>
        <v>SECOP II</v>
      </c>
      <c r="AU29" s="38">
        <f t="shared" si="9"/>
        <v>1</v>
      </c>
      <c r="AV29" s="50" t="str">
        <f t="shared" si="6"/>
        <v>Bogotá Mejor para Todos</v>
      </c>
    </row>
    <row r="30" spans="1:48" ht="45" customHeight="1">
      <c r="A30" s="204">
        <v>17</v>
      </c>
      <c r="B30" s="131">
        <v>2020</v>
      </c>
      <c r="C30" s="131" t="s">
        <v>353</v>
      </c>
      <c r="D30" s="210" t="s">
        <v>465</v>
      </c>
      <c r="E30" s="210" t="s">
        <v>140</v>
      </c>
      <c r="F30" s="210" t="s">
        <v>34</v>
      </c>
      <c r="G30" s="210" t="s">
        <v>161</v>
      </c>
      <c r="H30" s="229" t="s">
        <v>866</v>
      </c>
      <c r="I30" s="229" t="s">
        <v>135</v>
      </c>
      <c r="J30" s="229" t="s">
        <v>362</v>
      </c>
      <c r="K30" s="131">
        <v>45</v>
      </c>
      <c r="L30" s="234" t="str">
        <f>IF(ISERROR(VLOOKUP(K30,Eje_Pilar_Prop!$C$2:$E$104,2,FALSE))," ",VLOOKUP(K30,Eje_Pilar_Prop!$C$2:$E$104,2,FALSE))</f>
        <v>Gobernanza e influencia local, regional e internacional</v>
      </c>
      <c r="M30" s="234" t="str">
        <f>IF(ISERROR(VLOOKUP(K30,Eje_Pilar_Prop!$C$2:$E$104,3,FALSE))," ",VLOOKUP(K30,Eje_Pilar_Prop!$C$2:$E$104,3,FALSE))</f>
        <v>Eje Transversal 4 Gobierno Legitimo, Fortalecimiento Local y Eficiencia</v>
      </c>
      <c r="N30" s="132">
        <v>1501</v>
      </c>
      <c r="O30" s="133">
        <v>53061856</v>
      </c>
      <c r="P30" s="131" t="s">
        <v>1098</v>
      </c>
      <c r="Q30" s="239">
        <v>14700000</v>
      </c>
      <c r="R30" s="65"/>
      <c r="S30" s="48"/>
      <c r="T30" s="49">
        <v>0</v>
      </c>
      <c r="U30" s="239">
        <v>0</v>
      </c>
      <c r="V30" s="251">
        <f t="shared" si="0"/>
        <v>14700000</v>
      </c>
      <c r="W30" s="257">
        <v>14700000</v>
      </c>
      <c r="X30" s="135">
        <v>43864</v>
      </c>
      <c r="Y30" s="135">
        <v>43864</v>
      </c>
      <c r="Z30" s="135">
        <v>43968</v>
      </c>
      <c r="AA30" s="136">
        <v>105</v>
      </c>
      <c r="AB30" s="136">
        <v>0</v>
      </c>
      <c r="AC30" s="136">
        <v>0</v>
      </c>
      <c r="AD30" s="133"/>
      <c r="AE30" s="137"/>
      <c r="AF30" s="135"/>
      <c r="AG30" s="134"/>
      <c r="AH30" s="131"/>
      <c r="AI30" s="131"/>
      <c r="AJ30" s="131" t="s">
        <v>1474</v>
      </c>
      <c r="AK30" s="131"/>
      <c r="AL30" s="138">
        <f t="shared" si="1"/>
        <v>1</v>
      </c>
      <c r="AN30" s="73">
        <f>IF(SUMPRODUCT((A$14:A30=A30)*(B$14:B30=B30)*(D$14:D30=D30))&gt;1,0,1)</f>
        <v>1</v>
      </c>
      <c r="AO30" s="50" t="str">
        <f t="shared" si="2"/>
        <v>Contratos de prestación de servicios profesionales y de apoyo a la gestión</v>
      </c>
      <c r="AP30" s="50" t="str">
        <f t="shared" si="3"/>
        <v>Contratación directa</v>
      </c>
      <c r="AQ30" s="50" t="str">
        <f>IF(ISBLANK(G30),1,IFERROR(VLOOKUP(G30,Tipo!$C$12:$C$27,1,FALSE),"NO"))</f>
        <v>Prestación de servicios profesionales y de apoyo a la gestión, o para la ejecución de trabajos artísticos que sólo puedan encomendarse a determinadas personas naturales;</v>
      </c>
      <c r="AR30" s="50" t="str">
        <f t="shared" si="4"/>
        <v>Inversión</v>
      </c>
      <c r="AS30" s="50">
        <f>IF(ISBLANK(K30),1,IFERROR(VLOOKUP(K30,Eje_Pilar_Prop!C14:C115,1,FALSE),"NO"))</f>
        <v>45</v>
      </c>
      <c r="AT30" s="50" t="str">
        <f t="shared" si="5"/>
        <v>SECOP II</v>
      </c>
      <c r="AU30" s="38">
        <f t="shared" si="9"/>
        <v>1</v>
      </c>
      <c r="AV30" s="50" t="str">
        <f t="shared" si="6"/>
        <v>Bogotá Mejor para Todos</v>
      </c>
    </row>
    <row r="31" spans="1:48" ht="45" customHeight="1">
      <c r="A31" s="204">
        <v>18</v>
      </c>
      <c r="B31" s="131">
        <v>2020</v>
      </c>
      <c r="C31" s="131" t="s">
        <v>353</v>
      </c>
      <c r="D31" s="210" t="s">
        <v>466</v>
      </c>
      <c r="E31" s="210" t="s">
        <v>140</v>
      </c>
      <c r="F31" s="210" t="s">
        <v>34</v>
      </c>
      <c r="G31" s="210" t="s">
        <v>161</v>
      </c>
      <c r="H31" s="229" t="s">
        <v>876</v>
      </c>
      <c r="I31" s="229" t="s">
        <v>135</v>
      </c>
      <c r="J31" s="229" t="s">
        <v>362</v>
      </c>
      <c r="K31" s="131">
        <v>45</v>
      </c>
      <c r="L31" s="234" t="str">
        <f>IF(ISERROR(VLOOKUP(K31,Eje_Pilar_Prop!$C$2:$E$104,2,FALSE))," ",VLOOKUP(K31,Eje_Pilar_Prop!$C$2:$E$104,2,FALSE))</f>
        <v>Gobernanza e influencia local, regional e internacional</v>
      </c>
      <c r="M31" s="234" t="str">
        <f>IF(ISERROR(VLOOKUP(K31,Eje_Pilar_Prop!$C$2:$E$104,3,FALSE))," ",VLOOKUP(K31,Eje_Pilar_Prop!$C$2:$E$104,3,FALSE))</f>
        <v>Eje Transversal 4 Gobierno Legitimo, Fortalecimiento Local y Eficiencia</v>
      </c>
      <c r="N31" s="132">
        <v>1501</v>
      </c>
      <c r="O31" s="133">
        <v>1019047073</v>
      </c>
      <c r="P31" s="131" t="s">
        <v>1099</v>
      </c>
      <c r="Q31" s="239">
        <v>10150000</v>
      </c>
      <c r="R31" s="65"/>
      <c r="S31" s="48"/>
      <c r="T31" s="49">
        <v>1</v>
      </c>
      <c r="U31" s="239">
        <v>5026667</v>
      </c>
      <c r="V31" s="251">
        <f t="shared" si="0"/>
        <v>15176667</v>
      </c>
      <c r="W31" s="257">
        <v>15176667</v>
      </c>
      <c r="X31" s="135">
        <v>43864</v>
      </c>
      <c r="Y31" s="135">
        <v>43864</v>
      </c>
      <c r="Z31" s="135">
        <v>44021</v>
      </c>
      <c r="AA31" s="136">
        <v>105</v>
      </c>
      <c r="AB31" s="136">
        <v>1</v>
      </c>
      <c r="AC31" s="136">
        <v>52</v>
      </c>
      <c r="AD31" s="133"/>
      <c r="AE31" s="137"/>
      <c r="AF31" s="135"/>
      <c r="AG31" s="134"/>
      <c r="AH31" s="131"/>
      <c r="AI31" s="131"/>
      <c r="AJ31" s="131" t="s">
        <v>1474</v>
      </c>
      <c r="AK31" s="131"/>
      <c r="AL31" s="138">
        <f t="shared" si="1"/>
        <v>1</v>
      </c>
      <c r="AN31" s="73">
        <f>IF(SUMPRODUCT((A$14:A31=A31)*(B$14:B31=B31)*(D$14:D31=D31))&gt;1,0,1)</f>
        <v>1</v>
      </c>
      <c r="AO31" s="50" t="str">
        <f t="shared" si="2"/>
        <v>Contratos de prestación de servicios profesionales y de apoyo a la gestión</v>
      </c>
      <c r="AP31" s="50" t="str">
        <f t="shared" si="3"/>
        <v>Contratación directa</v>
      </c>
      <c r="AQ31" s="50" t="str">
        <f>IF(ISBLANK(G31),1,IFERROR(VLOOKUP(G31,Tipo!$C$12:$C$27,1,FALSE),"NO"))</f>
        <v>Prestación de servicios profesionales y de apoyo a la gestión, o para la ejecución de trabajos artísticos que sólo puedan encomendarse a determinadas personas naturales;</v>
      </c>
      <c r="AR31" s="50" t="str">
        <f t="shared" si="4"/>
        <v>Inversión</v>
      </c>
      <c r="AS31" s="50">
        <f>IF(ISBLANK(K31),1,IFERROR(VLOOKUP(K31,Eje_Pilar_Prop!C15:C116,1,FALSE),"NO"))</f>
        <v>45</v>
      </c>
      <c r="AT31" s="50" t="str">
        <f t="shared" si="5"/>
        <v>SECOP II</v>
      </c>
      <c r="AU31" s="38">
        <f t="shared" si="9"/>
        <v>1</v>
      </c>
      <c r="AV31" s="50" t="str">
        <f t="shared" si="6"/>
        <v>Bogotá Mejor para Todos</v>
      </c>
    </row>
    <row r="32" spans="1:48" ht="45" customHeight="1">
      <c r="A32" s="204">
        <v>19</v>
      </c>
      <c r="B32" s="131">
        <v>2020</v>
      </c>
      <c r="C32" s="131" t="s">
        <v>353</v>
      </c>
      <c r="D32" s="210" t="s">
        <v>467</v>
      </c>
      <c r="E32" s="210" t="s">
        <v>140</v>
      </c>
      <c r="F32" s="210" t="s">
        <v>34</v>
      </c>
      <c r="G32" s="210" t="s">
        <v>161</v>
      </c>
      <c r="H32" s="229" t="s">
        <v>876</v>
      </c>
      <c r="I32" s="229" t="s">
        <v>135</v>
      </c>
      <c r="J32" s="229" t="s">
        <v>362</v>
      </c>
      <c r="K32" s="131">
        <v>45</v>
      </c>
      <c r="L32" s="234" t="str">
        <f>IF(ISERROR(VLOOKUP(K32,Eje_Pilar_Prop!$C$2:$E$104,2,FALSE))," ",VLOOKUP(K32,Eje_Pilar_Prop!$C$2:$E$104,2,FALSE))</f>
        <v>Gobernanza e influencia local, regional e internacional</v>
      </c>
      <c r="M32" s="234" t="str">
        <f>IF(ISERROR(VLOOKUP(K32,Eje_Pilar_Prop!$C$2:$E$104,3,FALSE))," ",VLOOKUP(K32,Eje_Pilar_Prop!$C$2:$E$104,3,FALSE))</f>
        <v>Eje Transversal 4 Gobierno Legitimo, Fortalecimiento Local y Eficiencia</v>
      </c>
      <c r="N32" s="132">
        <v>1501</v>
      </c>
      <c r="O32" s="133">
        <v>80875088</v>
      </c>
      <c r="P32" s="131" t="s">
        <v>1100</v>
      </c>
      <c r="Q32" s="239">
        <v>10150000</v>
      </c>
      <c r="R32" s="65"/>
      <c r="S32" s="48"/>
      <c r="T32" s="49">
        <v>1</v>
      </c>
      <c r="U32" s="239">
        <v>5026667</v>
      </c>
      <c r="V32" s="251">
        <f t="shared" si="0"/>
        <v>15176667</v>
      </c>
      <c r="W32" s="257">
        <v>14306667</v>
      </c>
      <c r="X32" s="135">
        <v>43864</v>
      </c>
      <c r="Y32" s="135">
        <v>43864</v>
      </c>
      <c r="Z32" s="135">
        <v>44021</v>
      </c>
      <c r="AA32" s="136">
        <v>105</v>
      </c>
      <c r="AB32" s="136">
        <v>1</v>
      </c>
      <c r="AC32" s="136">
        <v>52</v>
      </c>
      <c r="AD32" s="133"/>
      <c r="AE32" s="137"/>
      <c r="AF32" s="135"/>
      <c r="AG32" s="134"/>
      <c r="AH32" s="131"/>
      <c r="AI32" s="131"/>
      <c r="AJ32" s="131" t="s">
        <v>1474</v>
      </c>
      <c r="AK32" s="131"/>
      <c r="AL32" s="138">
        <f t="shared" si="1"/>
        <v>0.94267516049472522</v>
      </c>
      <c r="AN32" s="73">
        <f>IF(SUMPRODUCT((A$14:A32=A32)*(B$14:B32=B32)*(D$14:D32=D32))&gt;1,0,1)</f>
        <v>1</v>
      </c>
      <c r="AO32" s="50" t="str">
        <f t="shared" si="2"/>
        <v>Contratos de prestación de servicios profesionales y de apoyo a la gestión</v>
      </c>
      <c r="AP32" s="50" t="str">
        <f t="shared" si="3"/>
        <v>Contratación directa</v>
      </c>
      <c r="AQ32" s="50" t="str">
        <f>IF(ISBLANK(G32),1,IFERROR(VLOOKUP(G32,Tipo!$C$12:$C$27,1,FALSE),"NO"))</f>
        <v>Prestación de servicios profesionales y de apoyo a la gestión, o para la ejecución de trabajos artísticos que sólo puedan encomendarse a determinadas personas naturales;</v>
      </c>
      <c r="AR32" s="50" t="str">
        <f t="shared" si="4"/>
        <v>Inversión</v>
      </c>
      <c r="AS32" s="50">
        <f>IF(ISBLANK(K32),1,IFERROR(VLOOKUP(K32,Eje_Pilar_Prop!C16:C117,1,FALSE),"NO"))</f>
        <v>45</v>
      </c>
      <c r="AT32" s="50" t="str">
        <f t="shared" si="5"/>
        <v>SECOP II</v>
      </c>
      <c r="AV32" s="50" t="str">
        <f t="shared" si="6"/>
        <v>Bogotá Mejor para Todos</v>
      </c>
    </row>
    <row r="33" spans="1:48" ht="45" customHeight="1">
      <c r="A33" s="204">
        <v>20</v>
      </c>
      <c r="B33" s="131">
        <v>2020</v>
      </c>
      <c r="C33" s="131" t="s">
        <v>353</v>
      </c>
      <c r="D33" s="210" t="s">
        <v>468</v>
      </c>
      <c r="E33" s="210" t="s">
        <v>140</v>
      </c>
      <c r="F33" s="210" t="s">
        <v>34</v>
      </c>
      <c r="G33" s="210" t="s">
        <v>161</v>
      </c>
      <c r="H33" s="229" t="s">
        <v>876</v>
      </c>
      <c r="I33" s="229" t="s">
        <v>135</v>
      </c>
      <c r="J33" s="229" t="s">
        <v>362</v>
      </c>
      <c r="K33" s="131">
        <v>45</v>
      </c>
      <c r="L33" s="234" t="str">
        <f>IF(ISERROR(VLOOKUP(K33,Eje_Pilar_Prop!$C$2:$E$104,2,FALSE))," ",VLOOKUP(K33,Eje_Pilar_Prop!$C$2:$E$104,2,FALSE))</f>
        <v>Gobernanza e influencia local, regional e internacional</v>
      </c>
      <c r="M33" s="234" t="str">
        <f>IF(ISERROR(VLOOKUP(K33,Eje_Pilar_Prop!$C$2:$E$104,3,FALSE))," ",VLOOKUP(K33,Eje_Pilar_Prop!$C$2:$E$104,3,FALSE))</f>
        <v>Eje Transversal 4 Gobierno Legitimo, Fortalecimiento Local y Eficiencia</v>
      </c>
      <c r="N33" s="132">
        <v>1501</v>
      </c>
      <c r="O33" s="133">
        <v>79056018</v>
      </c>
      <c r="P33" s="131" t="s">
        <v>1101</v>
      </c>
      <c r="Q33" s="239">
        <v>10150000</v>
      </c>
      <c r="R33" s="65"/>
      <c r="S33" s="48"/>
      <c r="T33" s="49">
        <v>1</v>
      </c>
      <c r="U33" s="239">
        <v>5026667</v>
      </c>
      <c r="V33" s="251">
        <f t="shared" si="0"/>
        <v>15176667</v>
      </c>
      <c r="W33" s="257">
        <v>15176667</v>
      </c>
      <c r="X33" s="135">
        <v>43865</v>
      </c>
      <c r="Y33" s="135">
        <v>43865</v>
      </c>
      <c r="Z33" s="135">
        <v>44034</v>
      </c>
      <c r="AA33" s="136">
        <v>105</v>
      </c>
      <c r="AB33" s="136">
        <v>1</v>
      </c>
      <c r="AC33" s="136">
        <v>52</v>
      </c>
      <c r="AD33" s="133"/>
      <c r="AE33" s="137"/>
      <c r="AF33" s="135"/>
      <c r="AG33" s="134"/>
      <c r="AH33" s="131"/>
      <c r="AI33" s="131"/>
      <c r="AJ33" s="131" t="s">
        <v>1474</v>
      </c>
      <c r="AK33" s="131"/>
      <c r="AL33" s="138">
        <f t="shared" si="1"/>
        <v>1</v>
      </c>
      <c r="AN33" s="73">
        <f>IF(SUMPRODUCT((A$14:A33=A33)*(B$14:B33=B33)*(D$14:D33=D33))&gt;1,0,1)</f>
        <v>1</v>
      </c>
      <c r="AO33" s="50" t="str">
        <f t="shared" si="2"/>
        <v>Contratos de prestación de servicios profesionales y de apoyo a la gestión</v>
      </c>
      <c r="AP33" s="50" t="str">
        <f t="shared" si="3"/>
        <v>Contratación directa</v>
      </c>
      <c r="AQ33" s="50" t="str">
        <f>IF(ISBLANK(G33),1,IFERROR(VLOOKUP(G33,Tipo!$C$12:$C$27,1,FALSE),"NO"))</f>
        <v>Prestación de servicios profesionales y de apoyo a la gestión, o para la ejecución de trabajos artísticos que sólo puedan encomendarse a determinadas personas naturales;</v>
      </c>
      <c r="AR33" s="50" t="str">
        <f t="shared" si="4"/>
        <v>Inversión</v>
      </c>
      <c r="AS33" s="50">
        <f>IF(ISBLANK(K33),1,IFERROR(VLOOKUP(K33,Eje_Pilar_Prop!C17:C118,1,FALSE),"NO"))</f>
        <v>45</v>
      </c>
      <c r="AT33" s="50" t="str">
        <f t="shared" si="5"/>
        <v>SECOP II</v>
      </c>
      <c r="AU33" s="38">
        <f t="shared" si="9"/>
        <v>1</v>
      </c>
      <c r="AV33" s="50" t="str">
        <f t="shared" si="6"/>
        <v>Bogotá Mejor para Todos</v>
      </c>
    </row>
    <row r="34" spans="1:48" ht="45" customHeight="1">
      <c r="A34" s="204">
        <v>21</v>
      </c>
      <c r="B34" s="131">
        <v>2020</v>
      </c>
      <c r="C34" s="131" t="s">
        <v>353</v>
      </c>
      <c r="D34" s="210" t="s">
        <v>469</v>
      </c>
      <c r="E34" s="210" t="s">
        <v>140</v>
      </c>
      <c r="F34" s="210" t="s">
        <v>34</v>
      </c>
      <c r="G34" s="210" t="s">
        <v>161</v>
      </c>
      <c r="H34" s="229" t="s">
        <v>877</v>
      </c>
      <c r="I34" s="229" t="s">
        <v>135</v>
      </c>
      <c r="J34" s="229" t="s">
        <v>362</v>
      </c>
      <c r="K34" s="131">
        <v>45</v>
      </c>
      <c r="L34" s="234" t="str">
        <f>IF(ISERROR(VLOOKUP(K34,Eje_Pilar_Prop!$C$2:$E$104,2,FALSE))," ",VLOOKUP(K34,Eje_Pilar_Prop!$C$2:$E$104,2,FALSE))</f>
        <v>Gobernanza e influencia local, regional e internacional</v>
      </c>
      <c r="M34" s="234" t="str">
        <f>IF(ISERROR(VLOOKUP(K34,Eje_Pilar_Prop!$C$2:$E$104,3,FALSE))," ",VLOOKUP(K34,Eje_Pilar_Prop!$C$2:$E$104,3,FALSE))</f>
        <v>Eje Transversal 4 Gobierno Legitimo, Fortalecimiento Local y Eficiencia</v>
      </c>
      <c r="N34" s="132">
        <v>1501</v>
      </c>
      <c r="O34" s="133">
        <v>79901307</v>
      </c>
      <c r="P34" s="131" t="s">
        <v>1102</v>
      </c>
      <c r="Q34" s="239">
        <v>8050000</v>
      </c>
      <c r="R34" s="65"/>
      <c r="S34" s="48"/>
      <c r="T34" s="49">
        <v>0</v>
      </c>
      <c r="U34" s="239">
        <v>0</v>
      </c>
      <c r="V34" s="251">
        <f t="shared" si="0"/>
        <v>8050000</v>
      </c>
      <c r="W34" s="257">
        <v>8050000</v>
      </c>
      <c r="X34" s="135">
        <v>43865</v>
      </c>
      <c r="Y34" s="135">
        <v>43866</v>
      </c>
      <c r="Z34" s="135">
        <v>43970</v>
      </c>
      <c r="AA34" s="136">
        <v>105</v>
      </c>
      <c r="AB34" s="136">
        <v>0</v>
      </c>
      <c r="AC34" s="136">
        <v>0</v>
      </c>
      <c r="AD34" s="133"/>
      <c r="AE34" s="137"/>
      <c r="AF34" s="135"/>
      <c r="AG34" s="134"/>
      <c r="AH34" s="131"/>
      <c r="AI34" s="131"/>
      <c r="AJ34" s="131" t="s">
        <v>1474</v>
      </c>
      <c r="AK34" s="131"/>
      <c r="AL34" s="138">
        <f t="shared" si="1"/>
        <v>1</v>
      </c>
      <c r="AN34" s="73">
        <f>IF(SUMPRODUCT((A$14:A34=A34)*(B$14:B34=B34)*(D$14:D34=D34))&gt;1,0,1)</f>
        <v>1</v>
      </c>
      <c r="AO34" s="50" t="str">
        <f t="shared" si="2"/>
        <v>Contratos de prestación de servicios profesionales y de apoyo a la gestión</v>
      </c>
      <c r="AP34" s="50" t="str">
        <f t="shared" si="3"/>
        <v>Contratación directa</v>
      </c>
      <c r="AQ34" s="50" t="str">
        <f>IF(ISBLANK(G34),1,IFERROR(VLOOKUP(G34,Tipo!$C$12:$C$27,1,FALSE),"NO"))</f>
        <v>Prestación de servicios profesionales y de apoyo a la gestión, o para la ejecución de trabajos artísticos que sólo puedan encomendarse a determinadas personas naturales;</v>
      </c>
      <c r="AR34" s="50" t="str">
        <f t="shared" si="4"/>
        <v>Inversión</v>
      </c>
      <c r="AS34" s="50">
        <f>IF(ISBLANK(K34),1,IFERROR(VLOOKUP(K34,Eje_Pilar_Prop!C18:C119,1,FALSE),"NO"))</f>
        <v>45</v>
      </c>
      <c r="AT34" s="50" t="str">
        <f t="shared" si="5"/>
        <v>SECOP II</v>
      </c>
      <c r="AU34" s="38">
        <f t="shared" si="9"/>
        <v>1</v>
      </c>
      <c r="AV34" s="50" t="str">
        <f t="shared" si="6"/>
        <v>Bogotá Mejor para Todos</v>
      </c>
    </row>
    <row r="35" spans="1:48" ht="45" customHeight="1">
      <c r="A35" s="204">
        <v>22</v>
      </c>
      <c r="B35" s="131">
        <v>2020</v>
      </c>
      <c r="C35" s="131" t="s">
        <v>353</v>
      </c>
      <c r="D35" s="210" t="s">
        <v>470</v>
      </c>
      <c r="E35" s="210" t="s">
        <v>140</v>
      </c>
      <c r="F35" s="210" t="s">
        <v>34</v>
      </c>
      <c r="G35" s="210" t="s">
        <v>161</v>
      </c>
      <c r="H35" s="229" t="s">
        <v>878</v>
      </c>
      <c r="I35" s="229" t="s">
        <v>135</v>
      </c>
      <c r="J35" s="229" t="s">
        <v>362</v>
      </c>
      <c r="K35" s="131">
        <v>45</v>
      </c>
      <c r="L35" s="234" t="str">
        <f>IF(ISERROR(VLOOKUP(K35,Eje_Pilar_Prop!$C$2:$E$104,2,FALSE))," ",VLOOKUP(K35,Eje_Pilar_Prop!$C$2:$E$104,2,FALSE))</f>
        <v>Gobernanza e influencia local, regional e internacional</v>
      </c>
      <c r="M35" s="234" t="str">
        <f>IF(ISERROR(VLOOKUP(K35,Eje_Pilar_Prop!$C$2:$E$104,3,FALSE))," ",VLOOKUP(K35,Eje_Pilar_Prop!$C$2:$E$104,3,FALSE))</f>
        <v>Eje Transversal 4 Gobierno Legitimo, Fortalecimiento Local y Eficiencia</v>
      </c>
      <c r="N35" s="132">
        <v>1501</v>
      </c>
      <c r="O35" s="133">
        <v>80218961</v>
      </c>
      <c r="P35" s="131" t="s">
        <v>1103</v>
      </c>
      <c r="Q35" s="239">
        <v>8050000</v>
      </c>
      <c r="R35" s="65"/>
      <c r="S35" s="48"/>
      <c r="T35" s="49">
        <v>0</v>
      </c>
      <c r="U35" s="239">
        <v>0</v>
      </c>
      <c r="V35" s="251">
        <f t="shared" si="0"/>
        <v>8050000</v>
      </c>
      <c r="W35" s="257">
        <v>8050000</v>
      </c>
      <c r="X35" s="135">
        <v>43865</v>
      </c>
      <c r="Y35" s="135">
        <v>43865</v>
      </c>
      <c r="Z35" s="135">
        <v>43969</v>
      </c>
      <c r="AA35" s="136">
        <v>105</v>
      </c>
      <c r="AB35" s="136">
        <v>0</v>
      </c>
      <c r="AC35" s="136">
        <v>0</v>
      </c>
      <c r="AD35" s="133"/>
      <c r="AE35" s="137"/>
      <c r="AF35" s="135"/>
      <c r="AG35" s="134"/>
      <c r="AH35" s="131"/>
      <c r="AI35" s="131"/>
      <c r="AJ35" s="131" t="s">
        <v>1474</v>
      </c>
      <c r="AK35" s="131"/>
      <c r="AL35" s="138">
        <f t="shared" si="1"/>
        <v>1</v>
      </c>
      <c r="AN35" s="73">
        <f>IF(SUMPRODUCT((A$14:A35=A35)*(B$14:B35=B35)*(D$14:D35=D35))&gt;1,0,1)</f>
        <v>1</v>
      </c>
      <c r="AO35" s="50" t="str">
        <f t="shared" si="2"/>
        <v>Contratos de prestación de servicios profesionales y de apoyo a la gestión</v>
      </c>
      <c r="AP35" s="50" t="str">
        <f t="shared" si="3"/>
        <v>Contratación directa</v>
      </c>
      <c r="AQ35" s="50" t="str">
        <f>IF(ISBLANK(G35),1,IFERROR(VLOOKUP(G35,Tipo!$C$12:$C$27,1,FALSE),"NO"))</f>
        <v>Prestación de servicios profesionales y de apoyo a la gestión, o para la ejecución de trabajos artísticos que sólo puedan encomendarse a determinadas personas naturales;</v>
      </c>
      <c r="AR35" s="50" t="str">
        <f t="shared" si="4"/>
        <v>Inversión</v>
      </c>
      <c r="AS35" s="50">
        <f>IF(ISBLANK(K35),1,IFERROR(VLOOKUP(K35,Eje_Pilar_Prop!C19:C120,1,FALSE),"NO"))</f>
        <v>45</v>
      </c>
      <c r="AT35" s="50" t="str">
        <f t="shared" si="5"/>
        <v>SECOP II</v>
      </c>
      <c r="AU35" s="38">
        <f t="shared" si="9"/>
        <v>1</v>
      </c>
      <c r="AV35" s="50" t="str">
        <f t="shared" si="6"/>
        <v>Bogotá Mejor para Todos</v>
      </c>
    </row>
    <row r="36" spans="1:48" ht="45" customHeight="1">
      <c r="A36" s="204">
        <v>23</v>
      </c>
      <c r="B36" s="131">
        <v>2020</v>
      </c>
      <c r="C36" s="131" t="s">
        <v>353</v>
      </c>
      <c r="D36" s="210" t="s">
        <v>471</v>
      </c>
      <c r="E36" s="210" t="s">
        <v>140</v>
      </c>
      <c r="F36" s="210" t="s">
        <v>34</v>
      </c>
      <c r="G36" s="210" t="s">
        <v>161</v>
      </c>
      <c r="H36" s="229" t="s">
        <v>879</v>
      </c>
      <c r="I36" s="229" t="s">
        <v>135</v>
      </c>
      <c r="J36" s="229" t="s">
        <v>362</v>
      </c>
      <c r="K36" s="131">
        <v>45</v>
      </c>
      <c r="L36" s="234" t="str">
        <f>IF(ISERROR(VLOOKUP(K36,Eje_Pilar_Prop!$C$2:$E$104,2,FALSE))," ",VLOOKUP(K36,Eje_Pilar_Prop!$C$2:$E$104,2,FALSE))</f>
        <v>Gobernanza e influencia local, regional e internacional</v>
      </c>
      <c r="M36" s="234" t="str">
        <f>IF(ISERROR(VLOOKUP(K36,Eje_Pilar_Prop!$C$2:$E$104,3,FALSE))," ",VLOOKUP(K36,Eje_Pilar_Prop!$C$2:$E$104,3,FALSE))</f>
        <v>Eje Transversal 4 Gobierno Legitimo, Fortalecimiento Local y Eficiencia</v>
      </c>
      <c r="N36" s="132">
        <v>1501</v>
      </c>
      <c r="O36" s="133">
        <v>52845994</v>
      </c>
      <c r="P36" s="131" t="s">
        <v>1104</v>
      </c>
      <c r="Q36" s="239">
        <v>14700000</v>
      </c>
      <c r="R36" s="65"/>
      <c r="S36" s="48"/>
      <c r="T36" s="49">
        <v>1</v>
      </c>
      <c r="U36" s="239">
        <v>7280000</v>
      </c>
      <c r="V36" s="251">
        <f t="shared" si="0"/>
        <v>21980000</v>
      </c>
      <c r="W36" s="257">
        <v>21980000</v>
      </c>
      <c r="X36" s="135">
        <v>43866</v>
      </c>
      <c r="Y36" s="135">
        <v>43866</v>
      </c>
      <c r="Z36" s="135">
        <v>44023</v>
      </c>
      <c r="AA36" s="136">
        <v>105</v>
      </c>
      <c r="AB36" s="136">
        <v>1</v>
      </c>
      <c r="AC36" s="136">
        <v>52</v>
      </c>
      <c r="AD36" s="133"/>
      <c r="AE36" s="137"/>
      <c r="AF36" s="135"/>
      <c r="AG36" s="134"/>
      <c r="AH36" s="131"/>
      <c r="AI36" s="131"/>
      <c r="AJ36" s="131" t="s">
        <v>1474</v>
      </c>
      <c r="AK36" s="131"/>
      <c r="AL36" s="138">
        <f t="shared" si="1"/>
        <v>1</v>
      </c>
      <c r="AN36" s="73">
        <f>IF(SUMPRODUCT((A$14:A36=A36)*(B$14:B36=B36)*(D$14:D36=D36))&gt;1,0,1)</f>
        <v>1</v>
      </c>
      <c r="AO36" s="50" t="str">
        <f t="shared" si="2"/>
        <v>Contratos de prestación de servicios profesionales y de apoyo a la gestión</v>
      </c>
      <c r="AP36" s="50" t="str">
        <f t="shared" si="3"/>
        <v>Contratación directa</v>
      </c>
      <c r="AQ36" s="50" t="str">
        <f>IF(ISBLANK(G36),1,IFERROR(VLOOKUP(G36,Tipo!$C$12:$C$27,1,FALSE),"NO"))</f>
        <v>Prestación de servicios profesionales y de apoyo a la gestión, o para la ejecución de trabajos artísticos que sólo puedan encomendarse a determinadas personas naturales;</v>
      </c>
      <c r="AR36" s="50" t="str">
        <f t="shared" si="4"/>
        <v>Inversión</v>
      </c>
      <c r="AS36" s="50">
        <f>IF(ISBLANK(K36),1,IFERROR(VLOOKUP(K36,Eje_Pilar_Prop!C20:C121,1,FALSE),"NO"))</f>
        <v>45</v>
      </c>
      <c r="AT36" s="50" t="str">
        <f t="shared" si="5"/>
        <v>SECOP II</v>
      </c>
      <c r="AU36" s="38">
        <f t="shared" si="9"/>
        <v>1</v>
      </c>
      <c r="AV36" s="50" t="str">
        <f t="shared" si="6"/>
        <v>Bogotá Mejor para Todos</v>
      </c>
    </row>
    <row r="37" spans="1:48" ht="45" customHeight="1">
      <c r="A37" s="204">
        <v>24</v>
      </c>
      <c r="B37" s="131">
        <v>2020</v>
      </c>
      <c r="C37" s="131" t="s">
        <v>353</v>
      </c>
      <c r="D37" s="210" t="s">
        <v>472</v>
      </c>
      <c r="E37" s="210" t="s">
        <v>140</v>
      </c>
      <c r="F37" s="210" t="s">
        <v>34</v>
      </c>
      <c r="G37" s="210" t="s">
        <v>161</v>
      </c>
      <c r="H37" s="229" t="s">
        <v>880</v>
      </c>
      <c r="I37" s="229" t="s">
        <v>135</v>
      </c>
      <c r="J37" s="229" t="s">
        <v>362</v>
      </c>
      <c r="K37" s="131">
        <v>45</v>
      </c>
      <c r="L37" s="234" t="str">
        <f>IF(ISERROR(VLOOKUP(K37,Eje_Pilar_Prop!$C$2:$E$104,2,FALSE))," ",VLOOKUP(K37,Eje_Pilar_Prop!$C$2:$E$104,2,FALSE))</f>
        <v>Gobernanza e influencia local, regional e internacional</v>
      </c>
      <c r="M37" s="234" t="str">
        <f>IF(ISERROR(VLOOKUP(K37,Eje_Pilar_Prop!$C$2:$E$104,3,FALSE))," ",VLOOKUP(K37,Eje_Pilar_Prop!$C$2:$E$104,3,FALSE))</f>
        <v>Eje Transversal 4 Gobierno Legitimo, Fortalecimiento Local y Eficiencia</v>
      </c>
      <c r="N37" s="132">
        <v>1501</v>
      </c>
      <c r="O37" s="133">
        <v>39767828</v>
      </c>
      <c r="P37" s="131" t="s">
        <v>1105</v>
      </c>
      <c r="Q37" s="239">
        <v>14700000</v>
      </c>
      <c r="R37" s="65"/>
      <c r="S37" s="48"/>
      <c r="T37" s="49">
        <v>0</v>
      </c>
      <c r="U37" s="239">
        <v>0</v>
      </c>
      <c r="V37" s="251">
        <f t="shared" si="0"/>
        <v>14700000</v>
      </c>
      <c r="W37" s="257">
        <v>14700000</v>
      </c>
      <c r="X37" s="135">
        <v>43864</v>
      </c>
      <c r="Y37" s="135">
        <v>43865</v>
      </c>
      <c r="Z37" s="135">
        <v>43969</v>
      </c>
      <c r="AA37" s="136">
        <v>105</v>
      </c>
      <c r="AB37" s="136">
        <v>0</v>
      </c>
      <c r="AC37" s="136">
        <v>0</v>
      </c>
      <c r="AD37" s="133"/>
      <c r="AE37" s="137"/>
      <c r="AF37" s="135"/>
      <c r="AG37" s="134"/>
      <c r="AH37" s="131"/>
      <c r="AI37" s="131"/>
      <c r="AJ37" s="131" t="s">
        <v>1474</v>
      </c>
      <c r="AK37" s="131"/>
      <c r="AL37" s="138">
        <f t="shared" si="1"/>
        <v>1</v>
      </c>
      <c r="AN37" s="73">
        <f>IF(SUMPRODUCT((A$14:A37=A37)*(B$14:B37=B37)*(D$14:D37=D37))&gt;1,0,1)</f>
        <v>1</v>
      </c>
      <c r="AO37" s="50" t="str">
        <f t="shared" si="2"/>
        <v>Contratos de prestación de servicios profesionales y de apoyo a la gestión</v>
      </c>
      <c r="AP37" s="50" t="str">
        <f t="shared" si="3"/>
        <v>Contratación directa</v>
      </c>
      <c r="AQ37" s="50" t="str">
        <f>IF(ISBLANK(G37),1,IFERROR(VLOOKUP(G37,Tipo!$C$12:$C$27,1,FALSE),"NO"))</f>
        <v>Prestación de servicios profesionales y de apoyo a la gestión, o para la ejecución de trabajos artísticos que sólo puedan encomendarse a determinadas personas naturales;</v>
      </c>
      <c r="AR37" s="50" t="str">
        <f t="shared" si="4"/>
        <v>Inversión</v>
      </c>
      <c r="AS37" s="50">
        <f>IF(ISBLANK(K37),1,IFERROR(VLOOKUP(K37,Eje_Pilar_Prop!C21:C122,1,FALSE),"NO"))</f>
        <v>45</v>
      </c>
      <c r="AT37" s="50" t="str">
        <f t="shared" si="5"/>
        <v>SECOP II</v>
      </c>
      <c r="AU37" s="38">
        <f t="shared" si="9"/>
        <v>1</v>
      </c>
      <c r="AV37" s="50" t="str">
        <f t="shared" si="6"/>
        <v>Bogotá Mejor para Todos</v>
      </c>
    </row>
    <row r="38" spans="1:48" ht="45" customHeight="1">
      <c r="A38" s="204">
        <v>25</v>
      </c>
      <c r="B38" s="131">
        <v>2020</v>
      </c>
      <c r="C38" s="131" t="s">
        <v>353</v>
      </c>
      <c r="D38" s="210" t="s">
        <v>473</v>
      </c>
      <c r="E38" s="210" t="s">
        <v>140</v>
      </c>
      <c r="F38" s="210" t="s">
        <v>34</v>
      </c>
      <c r="G38" s="210" t="s">
        <v>161</v>
      </c>
      <c r="H38" s="229" t="s">
        <v>881</v>
      </c>
      <c r="I38" s="229" t="s">
        <v>135</v>
      </c>
      <c r="J38" s="229" t="s">
        <v>362</v>
      </c>
      <c r="K38" s="131">
        <v>45</v>
      </c>
      <c r="L38" s="234" t="str">
        <f>IF(ISERROR(VLOOKUP(K38,Eje_Pilar_Prop!$C$2:$E$104,2,FALSE))," ",VLOOKUP(K38,Eje_Pilar_Prop!$C$2:$E$104,2,FALSE))</f>
        <v>Gobernanza e influencia local, regional e internacional</v>
      </c>
      <c r="M38" s="234" t="str">
        <f>IF(ISERROR(VLOOKUP(K38,Eje_Pilar_Prop!$C$2:$E$104,3,FALSE))," ",VLOOKUP(K38,Eje_Pilar_Prop!$C$2:$E$104,3,FALSE))</f>
        <v>Eje Transversal 4 Gobierno Legitimo, Fortalecimiento Local y Eficiencia</v>
      </c>
      <c r="N38" s="132">
        <v>1501</v>
      </c>
      <c r="O38" s="133">
        <v>1015420623</v>
      </c>
      <c r="P38" s="131" t="s">
        <v>1106</v>
      </c>
      <c r="Q38" s="239">
        <v>14700000</v>
      </c>
      <c r="R38" s="65"/>
      <c r="S38" s="48"/>
      <c r="T38" s="49">
        <v>1</v>
      </c>
      <c r="U38" s="239">
        <v>7280000</v>
      </c>
      <c r="V38" s="251">
        <f t="shared" si="0"/>
        <v>21980000</v>
      </c>
      <c r="W38" s="257">
        <v>20440000</v>
      </c>
      <c r="X38" s="135">
        <v>43866</v>
      </c>
      <c r="Y38" s="135">
        <v>43866</v>
      </c>
      <c r="Z38" s="135">
        <v>44023</v>
      </c>
      <c r="AA38" s="136">
        <v>105</v>
      </c>
      <c r="AB38" s="136">
        <v>1</v>
      </c>
      <c r="AC38" s="136">
        <v>52</v>
      </c>
      <c r="AD38" s="133"/>
      <c r="AE38" s="137"/>
      <c r="AF38" s="135"/>
      <c r="AG38" s="134"/>
      <c r="AH38" s="131"/>
      <c r="AI38" s="131"/>
      <c r="AJ38" s="131" t="s">
        <v>1474</v>
      </c>
      <c r="AK38" s="131"/>
      <c r="AL38" s="138">
        <f t="shared" si="1"/>
        <v>0.92993630573248409</v>
      </c>
      <c r="AN38" s="73">
        <f>IF(SUMPRODUCT((A$14:A38=A38)*(B$14:B38=B38)*(D$14:D38=D38))&gt;1,0,1)</f>
        <v>1</v>
      </c>
      <c r="AO38" s="50" t="str">
        <f t="shared" si="2"/>
        <v>Contratos de prestación de servicios profesionales y de apoyo a la gestión</v>
      </c>
      <c r="AP38" s="50" t="str">
        <f t="shared" si="3"/>
        <v>Contratación directa</v>
      </c>
      <c r="AQ38" s="50" t="str">
        <f>IF(ISBLANK(G38),1,IFERROR(VLOOKUP(G38,Tipo!$C$12:$C$27,1,FALSE),"NO"))</f>
        <v>Prestación de servicios profesionales y de apoyo a la gestión, o para la ejecución de trabajos artísticos que sólo puedan encomendarse a determinadas personas naturales;</v>
      </c>
      <c r="AR38" s="50" t="str">
        <f t="shared" si="4"/>
        <v>Inversión</v>
      </c>
      <c r="AS38" s="50">
        <f>IF(ISBLANK(K38),1,IFERROR(VLOOKUP(K38,Eje_Pilar_Prop!C22:C123,1,FALSE),"NO"))</f>
        <v>45</v>
      </c>
      <c r="AT38" s="50" t="str">
        <f t="shared" si="5"/>
        <v>SECOP II</v>
      </c>
      <c r="AU38" s="38">
        <f t="shared" si="9"/>
        <v>1</v>
      </c>
      <c r="AV38" s="50" t="str">
        <f t="shared" si="6"/>
        <v>Bogotá Mejor para Todos</v>
      </c>
    </row>
    <row r="39" spans="1:48" ht="45" customHeight="1">
      <c r="A39" s="204">
        <v>26</v>
      </c>
      <c r="B39" s="131">
        <v>2020</v>
      </c>
      <c r="C39" s="131" t="s">
        <v>353</v>
      </c>
      <c r="D39" s="210" t="s">
        <v>474</v>
      </c>
      <c r="E39" s="210" t="s">
        <v>140</v>
      </c>
      <c r="F39" s="210" t="s">
        <v>34</v>
      </c>
      <c r="G39" s="210" t="s">
        <v>161</v>
      </c>
      <c r="H39" s="229" t="s">
        <v>882</v>
      </c>
      <c r="I39" s="229" t="s">
        <v>135</v>
      </c>
      <c r="J39" s="229" t="s">
        <v>362</v>
      </c>
      <c r="K39" s="131">
        <v>3</v>
      </c>
      <c r="L39" s="234" t="str">
        <f>IF(ISERROR(VLOOKUP(K39,Eje_Pilar_Prop!$C$2:$E$104,2,FALSE))," ",VLOOKUP(K39,Eje_Pilar_Prop!$C$2:$E$104,2,FALSE))</f>
        <v>Igualdad y autonomía para una Bogotá incluyente</v>
      </c>
      <c r="M39" s="234" t="str">
        <f>IF(ISERROR(VLOOKUP(K39,Eje_Pilar_Prop!$C$2:$E$104,3,FALSE))," ",VLOOKUP(K39,Eje_Pilar_Prop!$C$2:$E$104,3,FALSE))</f>
        <v>Pilar 1 Igualdad de Calidad de Vida</v>
      </c>
      <c r="N39" s="132">
        <v>1475</v>
      </c>
      <c r="O39" s="239">
        <v>23623350</v>
      </c>
      <c r="P39" s="131" t="s">
        <v>1107</v>
      </c>
      <c r="Q39" s="239">
        <v>8700000</v>
      </c>
      <c r="R39" s="65"/>
      <c r="S39" s="48"/>
      <c r="T39" s="49">
        <v>0</v>
      </c>
      <c r="U39" s="239">
        <v>0</v>
      </c>
      <c r="V39" s="251">
        <f t="shared" si="0"/>
        <v>8700000</v>
      </c>
      <c r="W39" s="306">
        <v>8700000</v>
      </c>
      <c r="X39" s="135">
        <v>43865</v>
      </c>
      <c r="Y39" s="135">
        <v>43866</v>
      </c>
      <c r="Z39" s="135">
        <v>43955</v>
      </c>
      <c r="AA39" s="136">
        <v>90</v>
      </c>
      <c r="AB39" s="136">
        <v>0</v>
      </c>
      <c r="AC39" s="136">
        <v>0</v>
      </c>
      <c r="AD39" s="133"/>
      <c r="AE39" s="137"/>
      <c r="AF39" s="135"/>
      <c r="AG39" s="134"/>
      <c r="AH39" s="131"/>
      <c r="AI39" s="131"/>
      <c r="AJ39" s="131" t="s">
        <v>1474</v>
      </c>
      <c r="AK39" s="131"/>
      <c r="AL39" s="138">
        <f t="shared" si="1"/>
        <v>1</v>
      </c>
      <c r="AN39" s="73">
        <f>IF(SUMPRODUCT((A$14:A39=A39)*(B$14:B39=B39)*(D$14:D39=D39))&gt;1,0,1)</f>
        <v>1</v>
      </c>
      <c r="AO39" s="50" t="str">
        <f t="shared" si="2"/>
        <v>Contratos de prestación de servicios profesionales y de apoyo a la gestión</v>
      </c>
      <c r="AP39" s="50" t="str">
        <f t="shared" si="3"/>
        <v>Contratación directa</v>
      </c>
      <c r="AQ39" s="50" t="str">
        <f>IF(ISBLANK(G39),1,IFERROR(VLOOKUP(G39,Tipo!$C$12:$C$27,1,FALSE),"NO"))</f>
        <v>Prestación de servicios profesionales y de apoyo a la gestión, o para la ejecución de trabajos artísticos que sólo puedan encomendarse a determinadas personas naturales;</v>
      </c>
      <c r="AR39" s="50" t="str">
        <f t="shared" si="4"/>
        <v>Inversión</v>
      </c>
      <c r="AS39" s="50" t="str">
        <f>IF(ISBLANK(K39),1,IFERROR(VLOOKUP(K39,Eje_Pilar_Prop!C23:C124,1,FALSE),"NO"))</f>
        <v>NO</v>
      </c>
      <c r="AT39" s="50" t="str">
        <f t="shared" si="5"/>
        <v>SECOP II</v>
      </c>
      <c r="AU39" s="38">
        <f t="shared" si="9"/>
        <v>1</v>
      </c>
      <c r="AV39" s="50" t="str">
        <f t="shared" si="6"/>
        <v>Bogotá Mejor para Todos</v>
      </c>
    </row>
    <row r="40" spans="1:48" ht="45" customHeight="1">
      <c r="A40" s="204">
        <v>27</v>
      </c>
      <c r="B40" s="131">
        <v>2020</v>
      </c>
      <c r="C40" s="131" t="s">
        <v>353</v>
      </c>
      <c r="D40" s="210" t="s">
        <v>475</v>
      </c>
      <c r="E40" s="210" t="s">
        <v>140</v>
      </c>
      <c r="F40" s="210" t="s">
        <v>34</v>
      </c>
      <c r="G40" s="210" t="s">
        <v>161</v>
      </c>
      <c r="H40" s="229" t="s">
        <v>883</v>
      </c>
      <c r="I40" s="229" t="s">
        <v>135</v>
      </c>
      <c r="J40" s="229" t="s">
        <v>362</v>
      </c>
      <c r="K40" s="131">
        <v>45</v>
      </c>
      <c r="L40" s="234" t="str">
        <f>IF(ISERROR(VLOOKUP(K40,Eje_Pilar_Prop!$C$2:$E$104,2,FALSE))," ",VLOOKUP(K40,Eje_Pilar_Prop!$C$2:$E$104,2,FALSE))</f>
        <v>Gobernanza e influencia local, regional e internacional</v>
      </c>
      <c r="M40" s="234" t="str">
        <f>IF(ISERROR(VLOOKUP(K40,Eje_Pilar_Prop!$C$2:$E$104,3,FALSE))," ",VLOOKUP(K40,Eje_Pilar_Prop!$C$2:$E$104,3,FALSE))</f>
        <v>Eje Transversal 4 Gobierno Legitimo, Fortalecimiento Local y Eficiencia</v>
      </c>
      <c r="N40" s="132">
        <v>1501</v>
      </c>
      <c r="O40" s="133">
        <v>79826672</v>
      </c>
      <c r="P40" s="131" t="s">
        <v>1108</v>
      </c>
      <c r="Q40" s="239">
        <v>8050000</v>
      </c>
      <c r="R40" s="65"/>
      <c r="S40" s="48"/>
      <c r="T40" s="49">
        <v>0</v>
      </c>
      <c r="U40" s="239">
        <v>0</v>
      </c>
      <c r="V40" s="251">
        <f t="shared" si="0"/>
        <v>8050000</v>
      </c>
      <c r="W40" s="257">
        <v>8050000</v>
      </c>
      <c r="X40" s="135">
        <v>43865</v>
      </c>
      <c r="Y40" s="135">
        <v>43866</v>
      </c>
      <c r="Z40" s="135">
        <v>43970</v>
      </c>
      <c r="AA40" s="136">
        <v>105</v>
      </c>
      <c r="AB40" s="136">
        <v>0</v>
      </c>
      <c r="AC40" s="136">
        <v>0</v>
      </c>
      <c r="AD40" s="133"/>
      <c r="AE40" s="137"/>
      <c r="AF40" s="135"/>
      <c r="AG40" s="134"/>
      <c r="AH40" s="131"/>
      <c r="AI40" s="131"/>
      <c r="AJ40" s="131" t="s">
        <v>1474</v>
      </c>
      <c r="AK40" s="131"/>
      <c r="AL40" s="138">
        <f t="shared" si="1"/>
        <v>1</v>
      </c>
      <c r="AN40" s="73">
        <f>IF(SUMPRODUCT((A$14:A40=A40)*(B$14:B40=B40)*(D$14:D40=D40))&gt;1,0,1)</f>
        <v>1</v>
      </c>
      <c r="AO40" s="50" t="str">
        <f t="shared" si="2"/>
        <v>Contratos de prestación de servicios profesionales y de apoyo a la gestión</v>
      </c>
      <c r="AP40" s="50" t="str">
        <f t="shared" si="3"/>
        <v>Contratación directa</v>
      </c>
      <c r="AQ40" s="50" t="str">
        <f>IF(ISBLANK(G40),1,IFERROR(VLOOKUP(G40,Tipo!$C$12:$C$27,1,FALSE),"NO"))</f>
        <v>Prestación de servicios profesionales y de apoyo a la gestión, o para la ejecución de trabajos artísticos que sólo puedan encomendarse a determinadas personas naturales;</v>
      </c>
      <c r="AR40" s="50" t="str">
        <f t="shared" si="4"/>
        <v>Inversión</v>
      </c>
      <c r="AS40" s="50">
        <f>IF(ISBLANK(K40),1,IFERROR(VLOOKUP(K40,Eje_Pilar_Prop!C24:C125,1,FALSE),"NO"))</f>
        <v>45</v>
      </c>
      <c r="AT40" s="50" t="str">
        <f t="shared" si="5"/>
        <v>SECOP II</v>
      </c>
      <c r="AU40" s="38">
        <f t="shared" si="9"/>
        <v>1</v>
      </c>
      <c r="AV40" s="50" t="str">
        <f t="shared" si="6"/>
        <v>Bogotá Mejor para Todos</v>
      </c>
    </row>
    <row r="41" spans="1:48" ht="45" customHeight="1">
      <c r="A41" s="204">
        <v>28</v>
      </c>
      <c r="B41" s="131">
        <v>2020</v>
      </c>
      <c r="C41" s="131" t="s">
        <v>353</v>
      </c>
      <c r="D41" s="210" t="s">
        <v>476</v>
      </c>
      <c r="E41" s="210" t="s">
        <v>140</v>
      </c>
      <c r="F41" s="210" t="s">
        <v>34</v>
      </c>
      <c r="G41" s="210" t="s">
        <v>161</v>
      </c>
      <c r="H41" s="229" t="s">
        <v>878</v>
      </c>
      <c r="I41" s="229" t="s">
        <v>135</v>
      </c>
      <c r="J41" s="229" t="s">
        <v>362</v>
      </c>
      <c r="K41" s="131">
        <v>45</v>
      </c>
      <c r="L41" s="234" t="str">
        <f>IF(ISERROR(VLOOKUP(K41,Eje_Pilar_Prop!$C$2:$E$104,2,FALSE))," ",VLOOKUP(K41,Eje_Pilar_Prop!$C$2:$E$104,2,FALSE))</f>
        <v>Gobernanza e influencia local, regional e internacional</v>
      </c>
      <c r="M41" s="234" t="str">
        <f>IF(ISERROR(VLOOKUP(K41,Eje_Pilar_Prop!$C$2:$E$104,3,FALSE))," ",VLOOKUP(K41,Eje_Pilar_Prop!$C$2:$E$104,3,FALSE))</f>
        <v>Eje Transversal 4 Gobierno Legitimo, Fortalecimiento Local y Eficiencia</v>
      </c>
      <c r="N41" s="132">
        <v>1501</v>
      </c>
      <c r="O41" s="133">
        <v>1010182871</v>
      </c>
      <c r="P41" s="131" t="s">
        <v>1109</v>
      </c>
      <c r="Q41" s="239">
        <v>8050000</v>
      </c>
      <c r="R41" s="65"/>
      <c r="S41" s="48"/>
      <c r="T41" s="49">
        <v>0</v>
      </c>
      <c r="U41" s="239">
        <v>0</v>
      </c>
      <c r="V41" s="251">
        <f t="shared" si="0"/>
        <v>8050000</v>
      </c>
      <c r="W41" s="257">
        <v>8050000</v>
      </c>
      <c r="X41" s="135">
        <v>43865</v>
      </c>
      <c r="Y41" s="135">
        <v>43866</v>
      </c>
      <c r="Z41" s="135">
        <v>43970</v>
      </c>
      <c r="AA41" s="136">
        <v>105</v>
      </c>
      <c r="AB41" s="136">
        <v>0</v>
      </c>
      <c r="AC41" s="136">
        <v>0</v>
      </c>
      <c r="AD41" s="133"/>
      <c r="AE41" s="137"/>
      <c r="AF41" s="135"/>
      <c r="AG41" s="134"/>
      <c r="AH41" s="131"/>
      <c r="AI41" s="131"/>
      <c r="AJ41" s="131" t="s">
        <v>1474</v>
      </c>
      <c r="AK41" s="131"/>
      <c r="AL41" s="138">
        <f t="shared" si="1"/>
        <v>1</v>
      </c>
      <c r="AN41" s="73">
        <f>IF(SUMPRODUCT((A$14:A41=A41)*(B$14:B41=B41)*(D$14:D41=D41))&gt;1,0,1)</f>
        <v>1</v>
      </c>
      <c r="AO41" s="50" t="str">
        <f t="shared" si="2"/>
        <v>Contratos de prestación de servicios profesionales y de apoyo a la gestión</v>
      </c>
      <c r="AP41" s="50" t="str">
        <f t="shared" si="3"/>
        <v>Contratación directa</v>
      </c>
      <c r="AQ41" s="50" t="str">
        <f>IF(ISBLANK(G41),1,IFERROR(VLOOKUP(G41,Tipo!$C$12:$C$27,1,FALSE),"NO"))</f>
        <v>Prestación de servicios profesionales y de apoyo a la gestión, o para la ejecución de trabajos artísticos que sólo puedan encomendarse a determinadas personas naturales;</v>
      </c>
      <c r="AR41" s="50" t="str">
        <f t="shared" si="4"/>
        <v>Inversión</v>
      </c>
      <c r="AS41" s="50">
        <f>IF(ISBLANK(K41),1,IFERROR(VLOOKUP(K41,Eje_Pilar_Prop!C25:C126,1,FALSE),"NO"))</f>
        <v>45</v>
      </c>
      <c r="AT41" s="50" t="str">
        <f t="shared" si="5"/>
        <v>SECOP II</v>
      </c>
      <c r="AU41" s="38">
        <f t="shared" si="9"/>
        <v>1</v>
      </c>
      <c r="AV41" s="50" t="str">
        <f t="shared" si="6"/>
        <v>Bogotá Mejor para Todos</v>
      </c>
    </row>
    <row r="42" spans="1:48" ht="45" customHeight="1">
      <c r="A42" s="204">
        <v>29</v>
      </c>
      <c r="B42" s="131">
        <v>2020</v>
      </c>
      <c r="C42" s="131" t="s">
        <v>353</v>
      </c>
      <c r="D42" s="210" t="s">
        <v>477</v>
      </c>
      <c r="E42" s="210" t="s">
        <v>140</v>
      </c>
      <c r="F42" s="210" t="s">
        <v>34</v>
      </c>
      <c r="G42" s="210" t="s">
        <v>161</v>
      </c>
      <c r="H42" s="229" t="s">
        <v>884</v>
      </c>
      <c r="I42" s="229" t="s">
        <v>135</v>
      </c>
      <c r="J42" s="229" t="s">
        <v>362</v>
      </c>
      <c r="K42" s="131">
        <v>45</v>
      </c>
      <c r="L42" s="234" t="str">
        <f>IF(ISERROR(VLOOKUP(K42,Eje_Pilar_Prop!$C$2:$E$104,2,FALSE))," ",VLOOKUP(K42,Eje_Pilar_Prop!$C$2:$E$104,2,FALSE))</f>
        <v>Gobernanza e influencia local, regional e internacional</v>
      </c>
      <c r="M42" s="234" t="str">
        <f>IF(ISERROR(VLOOKUP(K42,Eje_Pilar_Prop!$C$2:$E$104,3,FALSE))," ",VLOOKUP(K42,Eje_Pilar_Prop!$C$2:$E$104,3,FALSE))</f>
        <v>Eje Transversal 4 Gobierno Legitimo, Fortalecimiento Local y Eficiencia</v>
      </c>
      <c r="N42" s="132">
        <v>1501</v>
      </c>
      <c r="O42" s="133">
        <v>1014211396</v>
      </c>
      <c r="P42" s="131" t="s">
        <v>1110</v>
      </c>
      <c r="Q42" s="239">
        <v>8050000</v>
      </c>
      <c r="R42" s="65"/>
      <c r="S42" s="48"/>
      <c r="T42" s="49">
        <v>1</v>
      </c>
      <c r="U42" s="239">
        <v>3986667</v>
      </c>
      <c r="V42" s="251">
        <f t="shared" si="0"/>
        <v>12036667</v>
      </c>
      <c r="W42" s="257">
        <v>12036667</v>
      </c>
      <c r="X42" s="135">
        <v>43865</v>
      </c>
      <c r="Y42" s="135">
        <v>43866</v>
      </c>
      <c r="Z42" s="135">
        <v>44023</v>
      </c>
      <c r="AA42" s="136">
        <v>105</v>
      </c>
      <c r="AB42" s="136">
        <v>1</v>
      </c>
      <c r="AC42" s="136">
        <v>52</v>
      </c>
      <c r="AD42" s="133"/>
      <c r="AE42" s="137"/>
      <c r="AF42" s="135"/>
      <c r="AG42" s="134"/>
      <c r="AH42" s="131"/>
      <c r="AI42" s="131"/>
      <c r="AJ42" s="131" t="s">
        <v>1474</v>
      </c>
      <c r="AK42" s="131"/>
      <c r="AL42" s="138">
        <f t="shared" si="1"/>
        <v>1</v>
      </c>
      <c r="AN42" s="73">
        <f>IF(SUMPRODUCT((A$14:A42=A42)*(B$14:B42=B42)*(D$14:D42=D42))&gt;1,0,1)</f>
        <v>1</v>
      </c>
      <c r="AO42" s="50" t="str">
        <f t="shared" si="2"/>
        <v>Contratos de prestación de servicios profesionales y de apoyo a la gestión</v>
      </c>
      <c r="AP42" s="50" t="str">
        <f t="shared" si="3"/>
        <v>Contratación directa</v>
      </c>
      <c r="AQ42" s="50" t="str">
        <f>IF(ISBLANK(G42),1,IFERROR(VLOOKUP(G42,Tipo!$C$12:$C$27,1,FALSE),"NO"))</f>
        <v>Prestación de servicios profesionales y de apoyo a la gestión, o para la ejecución de trabajos artísticos que sólo puedan encomendarse a determinadas personas naturales;</v>
      </c>
      <c r="AR42" s="50" t="str">
        <f t="shared" si="4"/>
        <v>Inversión</v>
      </c>
      <c r="AS42" s="50">
        <f>IF(ISBLANK(K42),1,IFERROR(VLOOKUP(K42,Eje_Pilar_Prop!C26:C127,1,FALSE),"NO"))</f>
        <v>45</v>
      </c>
      <c r="AT42" s="50" t="str">
        <f t="shared" si="5"/>
        <v>SECOP II</v>
      </c>
      <c r="AU42" s="38">
        <f t="shared" si="9"/>
        <v>1</v>
      </c>
      <c r="AV42" s="50" t="str">
        <f t="shared" si="6"/>
        <v>Bogotá Mejor para Todos</v>
      </c>
    </row>
    <row r="43" spans="1:48" ht="45" customHeight="1">
      <c r="A43" s="204">
        <v>30</v>
      </c>
      <c r="B43" s="131">
        <v>2020</v>
      </c>
      <c r="C43" s="131" t="s">
        <v>353</v>
      </c>
      <c r="D43" s="210" t="s">
        <v>478</v>
      </c>
      <c r="E43" s="210" t="s">
        <v>140</v>
      </c>
      <c r="F43" s="210" t="s">
        <v>34</v>
      </c>
      <c r="G43" s="210" t="s">
        <v>161</v>
      </c>
      <c r="H43" s="229" t="s">
        <v>873</v>
      </c>
      <c r="I43" s="229" t="s">
        <v>135</v>
      </c>
      <c r="J43" s="229" t="s">
        <v>362</v>
      </c>
      <c r="K43" s="131">
        <v>45</v>
      </c>
      <c r="L43" s="234" t="str">
        <f>IF(ISERROR(VLOOKUP(K43,Eje_Pilar_Prop!$C$2:$E$104,2,FALSE))," ",VLOOKUP(K43,Eje_Pilar_Prop!$C$2:$E$104,2,FALSE))</f>
        <v>Gobernanza e influencia local, regional e internacional</v>
      </c>
      <c r="M43" s="234" t="str">
        <f>IF(ISERROR(VLOOKUP(K43,Eje_Pilar_Prop!$C$2:$E$104,3,FALSE))," ",VLOOKUP(K43,Eje_Pilar_Prop!$C$2:$E$104,3,FALSE))</f>
        <v>Eje Transversal 4 Gobierno Legitimo, Fortalecimiento Local y Eficiencia</v>
      </c>
      <c r="N43" s="132">
        <v>1501</v>
      </c>
      <c r="O43" s="133">
        <v>80814494</v>
      </c>
      <c r="P43" s="131" t="s">
        <v>1111</v>
      </c>
      <c r="Q43" s="239">
        <v>7700000</v>
      </c>
      <c r="R43" s="65"/>
      <c r="S43" s="48"/>
      <c r="T43" s="49">
        <v>1</v>
      </c>
      <c r="U43" s="239">
        <v>3813333</v>
      </c>
      <c r="V43" s="251">
        <f t="shared" si="0"/>
        <v>11513333</v>
      </c>
      <c r="W43" s="257">
        <v>11513333</v>
      </c>
      <c r="X43" s="135">
        <v>43865</v>
      </c>
      <c r="Y43" s="135">
        <v>43866</v>
      </c>
      <c r="Z43" s="135">
        <v>44023</v>
      </c>
      <c r="AA43" s="136">
        <v>105</v>
      </c>
      <c r="AB43" s="136">
        <v>1</v>
      </c>
      <c r="AC43" s="136">
        <v>52</v>
      </c>
      <c r="AD43" s="133"/>
      <c r="AE43" s="137"/>
      <c r="AF43" s="135"/>
      <c r="AG43" s="134"/>
      <c r="AH43" s="131"/>
      <c r="AI43" s="131"/>
      <c r="AJ43" s="131" t="s">
        <v>1474</v>
      </c>
      <c r="AK43" s="131"/>
      <c r="AL43" s="138">
        <f t="shared" si="1"/>
        <v>1</v>
      </c>
      <c r="AN43" s="73">
        <f>IF(SUMPRODUCT((A$14:A43=A43)*(B$14:B43=B43)*(D$14:D43=D43))&gt;1,0,1)</f>
        <v>1</v>
      </c>
      <c r="AO43" s="50" t="str">
        <f t="shared" si="2"/>
        <v>Contratos de prestación de servicios profesionales y de apoyo a la gestión</v>
      </c>
      <c r="AP43" s="50" t="str">
        <f t="shared" si="3"/>
        <v>Contratación directa</v>
      </c>
      <c r="AQ43" s="50" t="str">
        <f>IF(ISBLANK(G43),1,IFERROR(VLOOKUP(G43,Tipo!$C$12:$C$27,1,FALSE),"NO"))</f>
        <v>Prestación de servicios profesionales y de apoyo a la gestión, o para la ejecución de trabajos artísticos que sólo puedan encomendarse a determinadas personas naturales;</v>
      </c>
      <c r="AR43" s="50" t="str">
        <f t="shared" si="4"/>
        <v>Inversión</v>
      </c>
      <c r="AS43" s="50">
        <f>IF(ISBLANK(K43),1,IFERROR(VLOOKUP(K43,Eje_Pilar_Prop!C27:C128,1,FALSE),"NO"))</f>
        <v>45</v>
      </c>
      <c r="AT43" s="50" t="str">
        <f t="shared" si="5"/>
        <v>SECOP II</v>
      </c>
      <c r="AU43" s="38">
        <f t="shared" si="9"/>
        <v>1</v>
      </c>
      <c r="AV43" s="50" t="str">
        <f t="shared" si="6"/>
        <v>Bogotá Mejor para Todos</v>
      </c>
    </row>
    <row r="44" spans="1:48" ht="45" customHeight="1">
      <c r="A44" s="204">
        <v>31</v>
      </c>
      <c r="B44" s="131">
        <v>2020</v>
      </c>
      <c r="C44" s="131" t="s">
        <v>353</v>
      </c>
      <c r="D44" s="210" t="s">
        <v>479</v>
      </c>
      <c r="E44" s="210" t="s">
        <v>140</v>
      </c>
      <c r="F44" s="210" t="s">
        <v>34</v>
      </c>
      <c r="G44" s="210" t="s">
        <v>161</v>
      </c>
      <c r="H44" s="229" t="s">
        <v>885</v>
      </c>
      <c r="I44" s="229" t="s">
        <v>135</v>
      </c>
      <c r="J44" s="229" t="s">
        <v>362</v>
      </c>
      <c r="K44" s="131">
        <v>45</v>
      </c>
      <c r="L44" s="234" t="str">
        <f>IF(ISERROR(VLOOKUP(K44,Eje_Pilar_Prop!$C$2:$E$104,2,FALSE))," ",VLOOKUP(K44,Eje_Pilar_Prop!$C$2:$E$104,2,FALSE))</f>
        <v>Gobernanza e influencia local, regional e internacional</v>
      </c>
      <c r="M44" s="234" t="str">
        <f>IF(ISERROR(VLOOKUP(K44,Eje_Pilar_Prop!$C$2:$E$104,3,FALSE))," ",VLOOKUP(K44,Eje_Pilar_Prop!$C$2:$E$104,3,FALSE))</f>
        <v>Eje Transversal 4 Gobierno Legitimo, Fortalecimiento Local y Eficiencia</v>
      </c>
      <c r="N44" s="132">
        <v>1501</v>
      </c>
      <c r="O44" s="133">
        <v>35476146</v>
      </c>
      <c r="P44" s="131" t="s">
        <v>1112</v>
      </c>
      <c r="Q44" s="239">
        <v>14000000</v>
      </c>
      <c r="R44" s="65"/>
      <c r="S44" s="48"/>
      <c r="T44" s="49">
        <v>0</v>
      </c>
      <c r="U44" s="239">
        <v>0</v>
      </c>
      <c r="V44" s="251">
        <f t="shared" si="0"/>
        <v>14000000</v>
      </c>
      <c r="W44" s="257">
        <v>14000000</v>
      </c>
      <c r="X44" s="135">
        <v>43866</v>
      </c>
      <c r="Y44" s="135">
        <v>43866</v>
      </c>
      <c r="Z44" s="135">
        <v>43970</v>
      </c>
      <c r="AA44" s="136">
        <v>105</v>
      </c>
      <c r="AB44" s="136">
        <v>0</v>
      </c>
      <c r="AC44" s="136">
        <v>0</v>
      </c>
      <c r="AD44" s="133"/>
      <c r="AE44" s="137"/>
      <c r="AF44" s="135"/>
      <c r="AG44" s="134"/>
      <c r="AH44" s="131"/>
      <c r="AI44" s="131"/>
      <c r="AJ44" s="131" t="s">
        <v>1474</v>
      </c>
      <c r="AK44" s="131"/>
      <c r="AL44" s="138">
        <f t="shared" si="1"/>
        <v>1</v>
      </c>
      <c r="AN44" s="73">
        <f>IF(SUMPRODUCT((A$14:A44=A44)*(B$14:B44=B44)*(D$14:D44=D44))&gt;1,0,1)</f>
        <v>1</v>
      </c>
      <c r="AO44" s="50" t="str">
        <f t="shared" si="2"/>
        <v>Contratos de prestación de servicios profesionales y de apoyo a la gestión</v>
      </c>
      <c r="AP44" s="50" t="str">
        <f t="shared" si="3"/>
        <v>Contratación directa</v>
      </c>
      <c r="AQ44" s="50" t="str">
        <f>IF(ISBLANK(G44),1,IFERROR(VLOOKUP(G44,Tipo!$C$12:$C$27,1,FALSE),"NO"))</f>
        <v>Prestación de servicios profesionales y de apoyo a la gestión, o para la ejecución de trabajos artísticos que sólo puedan encomendarse a determinadas personas naturales;</v>
      </c>
      <c r="AR44" s="50" t="str">
        <f t="shared" si="4"/>
        <v>Inversión</v>
      </c>
      <c r="AS44" s="50">
        <f>IF(ISBLANK(K44),1,IFERROR(VLOOKUP(K44,Eje_Pilar_Prop!C28:C129,1,FALSE),"NO"))</f>
        <v>45</v>
      </c>
      <c r="AT44" s="50" t="str">
        <f t="shared" si="5"/>
        <v>SECOP II</v>
      </c>
      <c r="AU44" s="38">
        <f t="shared" si="9"/>
        <v>1</v>
      </c>
      <c r="AV44" s="50" t="str">
        <f t="shared" si="6"/>
        <v>Bogotá Mejor para Todos</v>
      </c>
    </row>
    <row r="45" spans="1:48" ht="45" customHeight="1">
      <c r="A45" s="204">
        <v>32</v>
      </c>
      <c r="B45" s="131">
        <v>2020</v>
      </c>
      <c r="C45" s="131" t="s">
        <v>353</v>
      </c>
      <c r="D45" s="210" t="s">
        <v>1646</v>
      </c>
      <c r="E45" s="210" t="s">
        <v>140</v>
      </c>
      <c r="F45" s="210" t="s">
        <v>34</v>
      </c>
      <c r="G45" s="210" t="s">
        <v>161</v>
      </c>
      <c r="H45" s="229" t="s">
        <v>873</v>
      </c>
      <c r="I45" s="229" t="s">
        <v>135</v>
      </c>
      <c r="J45" s="229" t="s">
        <v>362</v>
      </c>
      <c r="K45" s="131">
        <v>45</v>
      </c>
      <c r="L45" s="234" t="str">
        <f>IF(ISERROR(VLOOKUP(K45,Eje_Pilar_Prop!$C$2:$E$104,2,FALSE))," ",VLOOKUP(K45,Eje_Pilar_Prop!$C$2:$E$104,2,FALSE))</f>
        <v>Gobernanza e influencia local, regional e internacional</v>
      </c>
      <c r="M45" s="234" t="str">
        <f>IF(ISERROR(VLOOKUP(K45,Eje_Pilar_Prop!$C$2:$E$104,3,FALSE))," ",VLOOKUP(K45,Eje_Pilar_Prop!$C$2:$E$104,3,FALSE))</f>
        <v>Eje Transversal 4 Gobierno Legitimo, Fortalecimiento Local y Eficiencia</v>
      </c>
      <c r="N45" s="132">
        <v>1501</v>
      </c>
      <c r="O45" s="133">
        <v>79382858</v>
      </c>
      <c r="P45" s="131" t="s">
        <v>1643</v>
      </c>
      <c r="Q45" s="239">
        <v>7700000</v>
      </c>
      <c r="R45" s="65"/>
      <c r="S45" s="48"/>
      <c r="T45" s="49">
        <v>0</v>
      </c>
      <c r="U45" s="239">
        <v>0</v>
      </c>
      <c r="V45" s="251">
        <f t="shared" si="0"/>
        <v>7700000</v>
      </c>
      <c r="W45" s="257">
        <v>7700000</v>
      </c>
      <c r="X45" s="135">
        <v>43866</v>
      </c>
      <c r="Y45" s="135">
        <v>43866</v>
      </c>
      <c r="Z45" s="135">
        <v>43970</v>
      </c>
      <c r="AA45" s="136">
        <v>105</v>
      </c>
      <c r="AB45" s="136">
        <v>0</v>
      </c>
      <c r="AC45" s="136">
        <v>0</v>
      </c>
      <c r="AD45" s="133"/>
      <c r="AE45" s="137"/>
      <c r="AF45" s="135"/>
      <c r="AG45" s="134"/>
      <c r="AH45" s="131"/>
      <c r="AI45" s="131"/>
      <c r="AJ45" s="131" t="s">
        <v>1474</v>
      </c>
      <c r="AK45" s="131"/>
      <c r="AL45" s="138">
        <f t="shared" si="1"/>
        <v>1</v>
      </c>
      <c r="AN45" s="73"/>
      <c r="AO45" s="50"/>
      <c r="AP45" s="50"/>
      <c r="AQ45" s="50"/>
      <c r="AR45" s="50"/>
      <c r="AS45" s="50"/>
      <c r="AT45" s="50"/>
      <c r="AV45" s="50"/>
    </row>
    <row r="46" spans="1:48" ht="45" customHeight="1">
      <c r="A46" s="204">
        <v>33</v>
      </c>
      <c r="B46" s="131">
        <v>2020</v>
      </c>
      <c r="C46" s="131" t="s">
        <v>353</v>
      </c>
      <c r="D46" s="210" t="s">
        <v>1646</v>
      </c>
      <c r="E46" s="210" t="s">
        <v>140</v>
      </c>
      <c r="F46" s="210" t="s">
        <v>34</v>
      </c>
      <c r="G46" s="210" t="s">
        <v>161</v>
      </c>
      <c r="H46" s="229" t="s">
        <v>886</v>
      </c>
      <c r="I46" s="229" t="s">
        <v>135</v>
      </c>
      <c r="J46" s="229" t="s">
        <v>362</v>
      </c>
      <c r="K46" s="131">
        <v>45</v>
      </c>
      <c r="L46" s="234" t="str">
        <f>IF(ISERROR(VLOOKUP(K46,Eje_Pilar_Prop!$C$2:$E$104,2,FALSE))," ",VLOOKUP(K46,Eje_Pilar_Prop!$C$2:$E$104,2,FALSE))</f>
        <v>Gobernanza e influencia local, regional e internacional</v>
      </c>
      <c r="M46" s="234" t="str">
        <f>IF(ISERROR(VLOOKUP(K46,Eje_Pilar_Prop!$C$2:$E$104,3,FALSE))," ",VLOOKUP(K46,Eje_Pilar_Prop!$C$2:$E$104,3,FALSE))</f>
        <v>Eje Transversal 4 Gobierno Legitimo, Fortalecimiento Local y Eficiencia</v>
      </c>
      <c r="N46" s="132">
        <v>1501</v>
      </c>
      <c r="O46" s="133">
        <v>20739617</v>
      </c>
      <c r="P46" s="131" t="s">
        <v>1113</v>
      </c>
      <c r="Q46" s="239">
        <v>5950000</v>
      </c>
      <c r="R46" s="65"/>
      <c r="S46" s="48"/>
      <c r="T46" s="49">
        <v>1</v>
      </c>
      <c r="U46" s="240">
        <v>2946667</v>
      </c>
      <c r="V46" s="251">
        <f t="shared" si="0"/>
        <v>8896667</v>
      </c>
      <c r="W46" s="257">
        <v>8896667</v>
      </c>
      <c r="X46" s="135">
        <v>43867</v>
      </c>
      <c r="Y46" s="135">
        <v>43868</v>
      </c>
      <c r="Z46" s="135">
        <v>44025</v>
      </c>
      <c r="AA46" s="136">
        <v>105</v>
      </c>
      <c r="AB46" s="136">
        <v>1</v>
      </c>
      <c r="AC46" s="136">
        <v>52</v>
      </c>
      <c r="AD46" s="133"/>
      <c r="AE46" s="137"/>
      <c r="AF46" s="135"/>
      <c r="AG46" s="134"/>
      <c r="AH46" s="131"/>
      <c r="AI46" s="131"/>
      <c r="AJ46" s="131" t="s">
        <v>1474</v>
      </c>
      <c r="AK46" s="131"/>
      <c r="AL46" s="138">
        <f t="shared" si="1"/>
        <v>1</v>
      </c>
      <c r="AN46" s="73">
        <f>IF(SUMPRODUCT((A$14:A46=A46)*(B$14:B46=B46)*(D$14:D46=D46))&gt;1,0,1)</f>
        <v>1</v>
      </c>
      <c r="AO46" s="50" t="str">
        <f t="shared" si="2"/>
        <v>Contratos de prestación de servicios profesionales y de apoyo a la gestión</v>
      </c>
      <c r="AP46" s="50" t="str">
        <f t="shared" si="3"/>
        <v>Contratación directa</v>
      </c>
      <c r="AQ46" s="50" t="str">
        <f>IF(ISBLANK(G46),1,IFERROR(VLOOKUP(G46,Tipo!$C$12:$C$27,1,FALSE),"NO"))</f>
        <v>Prestación de servicios profesionales y de apoyo a la gestión, o para la ejecución de trabajos artísticos que sólo puedan encomendarse a determinadas personas naturales;</v>
      </c>
      <c r="AR46" s="50" t="str">
        <f t="shared" si="4"/>
        <v>Inversión</v>
      </c>
      <c r="AS46" s="50">
        <f>IF(ISBLANK(K46),1,IFERROR(VLOOKUP(K46,Eje_Pilar_Prop!C29:C130,1,FALSE),"NO"))</f>
        <v>45</v>
      </c>
      <c r="AT46" s="50" t="str">
        <f t="shared" si="5"/>
        <v>SECOP II</v>
      </c>
      <c r="AU46" s="38">
        <f t="shared" si="9"/>
        <v>1</v>
      </c>
      <c r="AV46" s="50" t="str">
        <f t="shared" si="6"/>
        <v>Bogotá Mejor para Todos</v>
      </c>
    </row>
    <row r="47" spans="1:48" ht="45" customHeight="1">
      <c r="A47" s="204">
        <v>34</v>
      </c>
      <c r="B47" s="131">
        <v>2020</v>
      </c>
      <c r="C47" s="131" t="s">
        <v>353</v>
      </c>
      <c r="D47" s="210" t="s">
        <v>1646</v>
      </c>
      <c r="E47" s="210" t="s">
        <v>140</v>
      </c>
      <c r="F47" s="210" t="s">
        <v>34</v>
      </c>
      <c r="G47" s="210" t="s">
        <v>161</v>
      </c>
      <c r="H47" s="229" t="s">
        <v>872</v>
      </c>
      <c r="I47" s="229" t="s">
        <v>135</v>
      </c>
      <c r="J47" s="229" t="s">
        <v>362</v>
      </c>
      <c r="K47" s="131">
        <v>45</v>
      </c>
      <c r="L47" s="234" t="str">
        <f>IF(ISERROR(VLOOKUP(K47,Eje_Pilar_Prop!$C$2:$E$104,2,FALSE))," ",VLOOKUP(K47,Eje_Pilar_Prop!$C$2:$E$104,2,FALSE))</f>
        <v>Gobernanza e influencia local, regional e internacional</v>
      </c>
      <c r="M47" s="234" t="str">
        <f>IF(ISERROR(VLOOKUP(K47,Eje_Pilar_Prop!$C$2:$E$104,3,FALSE))," ",VLOOKUP(K47,Eje_Pilar_Prop!$C$2:$E$104,3,FALSE))</f>
        <v>Eje Transversal 4 Gobierno Legitimo, Fortalecimiento Local y Eficiencia</v>
      </c>
      <c r="N47" s="132">
        <v>1501</v>
      </c>
      <c r="O47" s="133">
        <v>1015459719</v>
      </c>
      <c r="P47" s="131" t="s">
        <v>1114</v>
      </c>
      <c r="Q47" s="239">
        <v>13650000</v>
      </c>
      <c r="R47" s="65"/>
      <c r="S47" s="48"/>
      <c r="T47" s="49">
        <v>1</v>
      </c>
      <c r="U47" s="239">
        <v>6760000</v>
      </c>
      <c r="V47" s="251">
        <f t="shared" si="0"/>
        <v>20410000</v>
      </c>
      <c r="W47" s="257">
        <v>20410000</v>
      </c>
      <c r="X47" s="135">
        <v>43866</v>
      </c>
      <c r="Y47" s="135">
        <v>43867</v>
      </c>
      <c r="Z47" s="135">
        <v>44024</v>
      </c>
      <c r="AA47" s="136">
        <v>105</v>
      </c>
      <c r="AB47" s="136">
        <v>1</v>
      </c>
      <c r="AC47" s="136">
        <v>52</v>
      </c>
      <c r="AD47" s="133"/>
      <c r="AE47" s="137"/>
      <c r="AF47" s="135"/>
      <c r="AG47" s="134"/>
      <c r="AH47" s="131"/>
      <c r="AI47" s="131"/>
      <c r="AJ47" s="131" t="s">
        <v>1474</v>
      </c>
      <c r="AK47" s="131"/>
      <c r="AL47" s="138">
        <f t="shared" ref="AL47:AL78" si="10">IF(ISERROR(W47/V47),"-",(W47/V47))</f>
        <v>1</v>
      </c>
      <c r="AN47" s="73">
        <f>IF(SUMPRODUCT((A$14:A47=A47)*(B$14:B47=B47)*(D$14:D47=D47))&gt;1,0,1)</f>
        <v>1</v>
      </c>
      <c r="AO47" s="50" t="str">
        <f t="shared" si="2"/>
        <v>Contratos de prestación de servicios profesionales y de apoyo a la gestión</v>
      </c>
      <c r="AP47" s="50" t="str">
        <f t="shared" si="3"/>
        <v>Contratación directa</v>
      </c>
      <c r="AQ47" s="50" t="str">
        <f>IF(ISBLANK(G47),1,IFERROR(VLOOKUP(G47,Tipo!$C$12:$C$27,1,FALSE),"NO"))</f>
        <v>Prestación de servicios profesionales y de apoyo a la gestión, o para la ejecución de trabajos artísticos que sólo puedan encomendarse a determinadas personas naturales;</v>
      </c>
      <c r="AR47" s="50" t="str">
        <f t="shared" si="4"/>
        <v>Inversión</v>
      </c>
      <c r="AS47" s="50">
        <f>IF(ISBLANK(K47),1,IFERROR(VLOOKUP(K47,Eje_Pilar_Prop!C31:C132,1,FALSE),"NO"))</f>
        <v>45</v>
      </c>
      <c r="AT47" s="50" t="str">
        <f t="shared" si="5"/>
        <v>SECOP II</v>
      </c>
      <c r="AU47" s="38">
        <f t="shared" si="9"/>
        <v>1</v>
      </c>
      <c r="AV47" s="50" t="str">
        <f t="shared" si="6"/>
        <v>Bogotá Mejor para Todos</v>
      </c>
    </row>
    <row r="48" spans="1:48" ht="45" customHeight="1">
      <c r="A48" s="204">
        <v>35</v>
      </c>
      <c r="B48" s="131">
        <v>2020</v>
      </c>
      <c r="C48" s="131" t="s">
        <v>353</v>
      </c>
      <c r="D48" s="210" t="s">
        <v>1646</v>
      </c>
      <c r="E48" s="210" t="s">
        <v>140</v>
      </c>
      <c r="F48" s="210" t="s">
        <v>34</v>
      </c>
      <c r="G48" s="210" t="s">
        <v>161</v>
      </c>
      <c r="H48" s="229" t="s">
        <v>872</v>
      </c>
      <c r="I48" s="229" t="s">
        <v>135</v>
      </c>
      <c r="J48" s="229" t="s">
        <v>362</v>
      </c>
      <c r="K48" s="131">
        <v>45</v>
      </c>
      <c r="L48" s="234" t="str">
        <f>IF(ISERROR(VLOOKUP(K48,Eje_Pilar_Prop!$C$2:$E$104,2,FALSE))," ",VLOOKUP(K48,Eje_Pilar_Prop!$C$2:$E$104,2,FALSE))</f>
        <v>Gobernanza e influencia local, regional e internacional</v>
      </c>
      <c r="M48" s="234" t="str">
        <f>IF(ISERROR(VLOOKUP(K48,Eje_Pilar_Prop!$C$2:$E$104,3,FALSE))," ",VLOOKUP(K48,Eje_Pilar_Prop!$C$2:$E$104,3,FALSE))</f>
        <v>Eje Transversal 4 Gobierno Legitimo, Fortalecimiento Local y Eficiencia</v>
      </c>
      <c r="N48" s="132">
        <v>1501</v>
      </c>
      <c r="O48" s="133">
        <v>1152447747</v>
      </c>
      <c r="P48" s="131" t="s">
        <v>1115</v>
      </c>
      <c r="Q48" s="239">
        <v>13650000</v>
      </c>
      <c r="R48" s="65"/>
      <c r="S48" s="48"/>
      <c r="T48" s="49">
        <v>1</v>
      </c>
      <c r="U48" s="239">
        <v>6760000</v>
      </c>
      <c r="V48" s="251">
        <f t="shared" si="0"/>
        <v>20410000</v>
      </c>
      <c r="W48" s="257">
        <v>20410000</v>
      </c>
      <c r="X48" s="135">
        <v>43866</v>
      </c>
      <c r="Y48" s="135">
        <v>43867</v>
      </c>
      <c r="Z48" s="135">
        <v>44024</v>
      </c>
      <c r="AA48" s="136">
        <v>105</v>
      </c>
      <c r="AB48" s="136">
        <v>1</v>
      </c>
      <c r="AC48" s="136">
        <v>52</v>
      </c>
      <c r="AD48" s="133"/>
      <c r="AE48" s="137"/>
      <c r="AF48" s="135"/>
      <c r="AG48" s="134"/>
      <c r="AH48" s="131"/>
      <c r="AI48" s="131"/>
      <c r="AJ48" s="131" t="s">
        <v>1474</v>
      </c>
      <c r="AK48" s="131"/>
      <c r="AL48" s="138">
        <f t="shared" si="10"/>
        <v>1</v>
      </c>
      <c r="AN48" s="73"/>
      <c r="AO48" s="50"/>
      <c r="AP48" s="50"/>
      <c r="AQ48" s="50"/>
      <c r="AR48" s="50"/>
      <c r="AS48" s="50"/>
      <c r="AT48" s="50"/>
      <c r="AV48" s="50"/>
    </row>
    <row r="49" spans="1:48" ht="45" customHeight="1">
      <c r="A49" s="204">
        <v>36</v>
      </c>
      <c r="B49" s="131">
        <v>2020</v>
      </c>
      <c r="C49" s="131" t="s">
        <v>353</v>
      </c>
      <c r="D49" s="210" t="s">
        <v>480</v>
      </c>
      <c r="E49" s="210" t="s">
        <v>140</v>
      </c>
      <c r="F49" s="210" t="s">
        <v>34</v>
      </c>
      <c r="G49" s="210" t="s">
        <v>161</v>
      </c>
      <c r="H49" s="229" t="s">
        <v>887</v>
      </c>
      <c r="I49" s="229" t="s">
        <v>135</v>
      </c>
      <c r="J49" s="229" t="s">
        <v>362</v>
      </c>
      <c r="K49" s="131">
        <v>45</v>
      </c>
      <c r="L49" s="234" t="str">
        <f>IF(ISERROR(VLOOKUP(K49,Eje_Pilar_Prop!$C$2:$E$104,2,FALSE))," ",VLOOKUP(K49,Eje_Pilar_Prop!$C$2:$E$104,2,FALSE))</f>
        <v>Gobernanza e influencia local, regional e internacional</v>
      </c>
      <c r="M49" s="234" t="str">
        <f>IF(ISERROR(VLOOKUP(K49,Eje_Pilar_Prop!$C$2:$E$104,3,FALSE))," ",VLOOKUP(K49,Eje_Pilar_Prop!$C$2:$E$104,3,FALSE))</f>
        <v>Eje Transversal 4 Gobierno Legitimo, Fortalecimiento Local y Eficiencia</v>
      </c>
      <c r="N49" s="132">
        <v>1501</v>
      </c>
      <c r="O49" s="133">
        <v>1140855910</v>
      </c>
      <c r="P49" s="131" t="s">
        <v>1116</v>
      </c>
      <c r="Q49" s="239">
        <v>14700000</v>
      </c>
      <c r="R49" s="65"/>
      <c r="S49" s="48"/>
      <c r="T49" s="49">
        <v>0</v>
      </c>
      <c r="U49" s="239">
        <v>0</v>
      </c>
      <c r="V49" s="251">
        <f t="shared" si="0"/>
        <v>14700000</v>
      </c>
      <c r="W49" s="257">
        <v>11760000</v>
      </c>
      <c r="X49" s="135">
        <v>43867</v>
      </c>
      <c r="Y49" s="135">
        <v>43868</v>
      </c>
      <c r="Z49" s="135">
        <v>43953</v>
      </c>
      <c r="AA49" s="136">
        <v>105</v>
      </c>
      <c r="AB49" s="136">
        <v>0</v>
      </c>
      <c r="AC49" s="136">
        <v>0</v>
      </c>
      <c r="AD49" s="133"/>
      <c r="AE49" s="137"/>
      <c r="AF49" s="135"/>
      <c r="AG49" s="134"/>
      <c r="AH49" s="131"/>
      <c r="AI49" s="131"/>
      <c r="AJ49" s="131" t="s">
        <v>1474</v>
      </c>
      <c r="AK49" s="131"/>
      <c r="AL49" s="138">
        <f t="shared" si="10"/>
        <v>0.8</v>
      </c>
      <c r="AN49" s="73">
        <f>IF(SUMPRODUCT((A$14:A49=A49)*(B$14:B49=B49)*(D$14:D49=D49))&gt;1,0,1)</f>
        <v>1</v>
      </c>
      <c r="AO49" s="50" t="str">
        <f t="shared" si="2"/>
        <v>Contratos de prestación de servicios profesionales y de apoyo a la gestión</v>
      </c>
      <c r="AP49" s="50" t="str">
        <f t="shared" si="3"/>
        <v>Contratación directa</v>
      </c>
      <c r="AQ49" s="50" t="str">
        <f>IF(ISBLANK(G49),1,IFERROR(VLOOKUP(G49,Tipo!$C$12:$C$27,1,FALSE),"NO"))</f>
        <v>Prestación de servicios profesionales y de apoyo a la gestión, o para la ejecución de trabajos artísticos que sólo puedan encomendarse a determinadas personas naturales;</v>
      </c>
      <c r="AR49" s="50" t="str">
        <f t="shared" si="4"/>
        <v>Inversión</v>
      </c>
      <c r="AS49" s="50">
        <f>IF(ISBLANK(K49),1,IFERROR(VLOOKUP(K49,Eje_Pilar_Prop!C32:C133,1,FALSE),"NO"))</f>
        <v>45</v>
      </c>
      <c r="AT49" s="50" t="str">
        <f t="shared" si="5"/>
        <v>SECOP II</v>
      </c>
      <c r="AU49" s="38">
        <f t="shared" si="9"/>
        <v>1</v>
      </c>
      <c r="AV49" s="50" t="str">
        <f t="shared" si="6"/>
        <v>Bogotá Mejor para Todos</v>
      </c>
    </row>
    <row r="50" spans="1:48" ht="45" customHeight="1">
      <c r="A50" s="204">
        <v>37</v>
      </c>
      <c r="B50" s="131">
        <v>2020</v>
      </c>
      <c r="C50" s="131" t="s">
        <v>353</v>
      </c>
      <c r="D50" s="210" t="s">
        <v>481</v>
      </c>
      <c r="E50" s="210" t="s">
        <v>140</v>
      </c>
      <c r="F50" s="210" t="s">
        <v>34</v>
      </c>
      <c r="G50" s="210" t="s">
        <v>161</v>
      </c>
      <c r="H50" s="229" t="s">
        <v>870</v>
      </c>
      <c r="I50" s="229" t="s">
        <v>135</v>
      </c>
      <c r="J50" s="229" t="s">
        <v>362</v>
      </c>
      <c r="K50" s="131">
        <v>45</v>
      </c>
      <c r="L50" s="234" t="str">
        <f>IF(ISERROR(VLOOKUP(K50,Eje_Pilar_Prop!$C$2:$E$104,2,FALSE))," ",VLOOKUP(K50,Eje_Pilar_Prop!$C$2:$E$104,2,FALSE))</f>
        <v>Gobernanza e influencia local, regional e internacional</v>
      </c>
      <c r="M50" s="234" t="str">
        <f>IF(ISERROR(VLOOKUP(K50,Eje_Pilar_Prop!$C$2:$E$104,3,FALSE))," ",VLOOKUP(K50,Eje_Pilar_Prop!$C$2:$E$104,3,FALSE))</f>
        <v>Eje Transversal 4 Gobierno Legitimo, Fortalecimiento Local y Eficiencia</v>
      </c>
      <c r="N50" s="132">
        <v>1501</v>
      </c>
      <c r="O50" s="133">
        <v>79128526</v>
      </c>
      <c r="P50" s="131" t="s">
        <v>1117</v>
      </c>
      <c r="Q50" s="239">
        <v>14700000</v>
      </c>
      <c r="R50" s="65"/>
      <c r="S50" s="48"/>
      <c r="T50" s="49">
        <v>1</v>
      </c>
      <c r="U50" s="239">
        <v>7280000</v>
      </c>
      <c r="V50" s="251">
        <f t="shared" si="0"/>
        <v>21980000</v>
      </c>
      <c r="W50" s="257">
        <v>21980000</v>
      </c>
      <c r="X50" s="135">
        <v>43871</v>
      </c>
      <c r="Y50" s="135">
        <v>43872</v>
      </c>
      <c r="Z50" s="135">
        <v>44029</v>
      </c>
      <c r="AA50" s="136">
        <v>105</v>
      </c>
      <c r="AB50" s="136">
        <v>1</v>
      </c>
      <c r="AC50" s="136">
        <v>52</v>
      </c>
      <c r="AD50" s="133"/>
      <c r="AE50" s="137"/>
      <c r="AF50" s="135"/>
      <c r="AG50" s="134"/>
      <c r="AH50" s="131"/>
      <c r="AI50" s="131"/>
      <c r="AJ50" s="131" t="s">
        <v>1474</v>
      </c>
      <c r="AK50" s="131"/>
      <c r="AL50" s="138">
        <f t="shared" si="10"/>
        <v>1</v>
      </c>
      <c r="AN50" s="73">
        <f>IF(SUMPRODUCT((A$14:A50=A50)*(B$14:B50=B50)*(D$14:D50=D50))&gt;1,0,1)</f>
        <v>1</v>
      </c>
      <c r="AO50" s="50" t="str">
        <f t="shared" si="2"/>
        <v>Contratos de prestación de servicios profesionales y de apoyo a la gestión</v>
      </c>
      <c r="AP50" s="50" t="str">
        <f t="shared" si="3"/>
        <v>Contratación directa</v>
      </c>
      <c r="AQ50" s="50" t="str">
        <f>IF(ISBLANK(G50),1,IFERROR(VLOOKUP(G50,Tipo!$C$12:$C$27,1,FALSE),"NO"))</f>
        <v>Prestación de servicios profesionales y de apoyo a la gestión, o para la ejecución de trabajos artísticos que sólo puedan encomendarse a determinadas personas naturales;</v>
      </c>
      <c r="AR50" s="50" t="str">
        <f t="shared" si="4"/>
        <v>Inversión</v>
      </c>
      <c r="AS50" s="50">
        <f>IF(ISBLANK(K50),1,IFERROR(VLOOKUP(K50,Eje_Pilar_Prop!C33:C134,1,FALSE),"NO"))</f>
        <v>45</v>
      </c>
      <c r="AT50" s="50" t="str">
        <f t="shared" si="5"/>
        <v>SECOP II</v>
      </c>
      <c r="AU50" s="38">
        <f t="shared" si="9"/>
        <v>1</v>
      </c>
      <c r="AV50" s="50" t="str">
        <f t="shared" si="6"/>
        <v>Bogotá Mejor para Todos</v>
      </c>
    </row>
    <row r="51" spans="1:48" ht="45" customHeight="1">
      <c r="A51" s="204">
        <v>38</v>
      </c>
      <c r="B51" s="131">
        <v>2020</v>
      </c>
      <c r="C51" s="131" t="s">
        <v>353</v>
      </c>
      <c r="D51" s="210" t="s">
        <v>482</v>
      </c>
      <c r="E51" s="210" t="s">
        <v>140</v>
      </c>
      <c r="F51" s="210" t="s">
        <v>34</v>
      </c>
      <c r="G51" s="210" t="s">
        <v>161</v>
      </c>
      <c r="H51" s="229" t="s">
        <v>888</v>
      </c>
      <c r="I51" s="229" t="s">
        <v>135</v>
      </c>
      <c r="J51" s="229" t="s">
        <v>362</v>
      </c>
      <c r="K51" s="131">
        <v>45</v>
      </c>
      <c r="L51" s="234" t="str">
        <f>IF(ISERROR(VLOOKUP(K51,Eje_Pilar_Prop!$C$2:$E$104,2,FALSE))," ",VLOOKUP(K51,Eje_Pilar_Prop!$C$2:$E$104,2,FALSE))</f>
        <v>Gobernanza e influencia local, regional e internacional</v>
      </c>
      <c r="M51" s="234" t="str">
        <f>IF(ISERROR(VLOOKUP(K51,Eje_Pilar_Prop!$C$2:$E$104,3,FALSE))," ",VLOOKUP(K51,Eje_Pilar_Prop!$C$2:$E$104,3,FALSE))</f>
        <v>Eje Transversal 4 Gobierno Legitimo, Fortalecimiento Local y Eficiencia</v>
      </c>
      <c r="N51" s="132">
        <v>1501</v>
      </c>
      <c r="O51" s="133">
        <v>52833699</v>
      </c>
      <c r="P51" s="131" t="s">
        <v>1118</v>
      </c>
      <c r="Q51" s="239">
        <v>7700000</v>
      </c>
      <c r="R51" s="65"/>
      <c r="S51" s="48"/>
      <c r="T51" s="49">
        <v>0</v>
      </c>
      <c r="U51" s="239">
        <v>0</v>
      </c>
      <c r="V51" s="251">
        <f t="shared" si="0"/>
        <v>7700000</v>
      </c>
      <c r="W51" s="257">
        <v>7700000</v>
      </c>
      <c r="X51" s="135">
        <v>43871</v>
      </c>
      <c r="Y51" s="135">
        <v>43871</v>
      </c>
      <c r="Z51" s="135">
        <v>43975</v>
      </c>
      <c r="AA51" s="136">
        <v>105</v>
      </c>
      <c r="AB51" s="136">
        <v>0</v>
      </c>
      <c r="AC51" s="136">
        <v>0</v>
      </c>
      <c r="AD51" s="133"/>
      <c r="AE51" s="137"/>
      <c r="AF51" s="135"/>
      <c r="AG51" s="134"/>
      <c r="AH51" s="131"/>
      <c r="AI51" s="131"/>
      <c r="AJ51" s="131" t="s">
        <v>1474</v>
      </c>
      <c r="AK51" s="131"/>
      <c r="AL51" s="138">
        <f t="shared" si="10"/>
        <v>1</v>
      </c>
      <c r="AN51" s="73">
        <f>IF(SUMPRODUCT((A$14:A51=A51)*(B$14:B51=B51)*(D$14:D51=D51))&gt;1,0,1)</f>
        <v>1</v>
      </c>
      <c r="AO51" s="50" t="str">
        <f t="shared" si="2"/>
        <v>Contratos de prestación de servicios profesionales y de apoyo a la gestión</v>
      </c>
      <c r="AP51" s="50" t="str">
        <f t="shared" si="3"/>
        <v>Contratación directa</v>
      </c>
      <c r="AQ51" s="50" t="str">
        <f>IF(ISBLANK(G51),1,IFERROR(VLOOKUP(G51,Tipo!$C$12:$C$27,1,FALSE),"NO"))</f>
        <v>Prestación de servicios profesionales y de apoyo a la gestión, o para la ejecución de trabajos artísticos que sólo puedan encomendarse a determinadas personas naturales;</v>
      </c>
      <c r="AR51" s="50" t="str">
        <f t="shared" si="4"/>
        <v>Inversión</v>
      </c>
      <c r="AS51" s="50">
        <f>IF(ISBLANK(K51),1,IFERROR(VLOOKUP(K51,Eje_Pilar_Prop!C34:C135,1,FALSE),"NO"))</f>
        <v>45</v>
      </c>
      <c r="AT51" s="50" t="str">
        <f t="shared" si="5"/>
        <v>SECOP II</v>
      </c>
      <c r="AU51" s="38">
        <f t="shared" si="9"/>
        <v>1</v>
      </c>
      <c r="AV51" s="50" t="str">
        <f t="shared" si="6"/>
        <v>Bogotá Mejor para Todos</v>
      </c>
    </row>
    <row r="52" spans="1:48" ht="45" customHeight="1">
      <c r="A52" s="204">
        <v>39</v>
      </c>
      <c r="B52" s="131">
        <v>2020</v>
      </c>
      <c r="C52" s="131" t="s">
        <v>353</v>
      </c>
      <c r="D52" s="210" t="s">
        <v>483</v>
      </c>
      <c r="E52" s="210" t="s">
        <v>140</v>
      </c>
      <c r="F52" s="210" t="s">
        <v>34</v>
      </c>
      <c r="G52" s="210" t="s">
        <v>161</v>
      </c>
      <c r="H52" s="229" t="s">
        <v>870</v>
      </c>
      <c r="I52" s="229" t="s">
        <v>135</v>
      </c>
      <c r="J52" s="229" t="s">
        <v>362</v>
      </c>
      <c r="K52" s="131">
        <v>45</v>
      </c>
      <c r="L52" s="234" t="str">
        <f>IF(ISERROR(VLOOKUP(K52,Eje_Pilar_Prop!$C$2:$E$104,2,FALSE))," ",VLOOKUP(K52,Eje_Pilar_Prop!$C$2:$E$104,2,FALSE))</f>
        <v>Gobernanza e influencia local, regional e internacional</v>
      </c>
      <c r="M52" s="234" t="str">
        <f>IF(ISERROR(VLOOKUP(K52,Eje_Pilar_Prop!$C$2:$E$104,3,FALSE))," ",VLOOKUP(K52,Eje_Pilar_Prop!$C$2:$E$104,3,FALSE))</f>
        <v>Eje Transversal 4 Gobierno Legitimo, Fortalecimiento Local y Eficiencia</v>
      </c>
      <c r="N52" s="132">
        <v>1501</v>
      </c>
      <c r="O52" s="133">
        <v>63524101</v>
      </c>
      <c r="P52" s="131" t="s">
        <v>1119</v>
      </c>
      <c r="Q52" s="239">
        <v>14700000</v>
      </c>
      <c r="R52" s="65"/>
      <c r="S52" s="48"/>
      <c r="T52" s="49">
        <v>1</v>
      </c>
      <c r="U52" s="239">
        <v>7280000</v>
      </c>
      <c r="V52" s="251">
        <f t="shared" si="0"/>
        <v>21980000</v>
      </c>
      <c r="W52" s="257">
        <v>21980000</v>
      </c>
      <c r="X52" s="135">
        <v>43871</v>
      </c>
      <c r="Y52" s="135">
        <v>43872</v>
      </c>
      <c r="Z52" s="135">
        <v>44029</v>
      </c>
      <c r="AA52" s="136">
        <v>105</v>
      </c>
      <c r="AB52" s="136">
        <v>1</v>
      </c>
      <c r="AC52" s="136">
        <v>52</v>
      </c>
      <c r="AD52" s="133"/>
      <c r="AE52" s="137"/>
      <c r="AF52" s="135"/>
      <c r="AG52" s="134"/>
      <c r="AH52" s="131"/>
      <c r="AI52" s="131"/>
      <c r="AJ52" s="131" t="s">
        <v>1474</v>
      </c>
      <c r="AK52" s="131"/>
      <c r="AL52" s="138">
        <f t="shared" si="10"/>
        <v>1</v>
      </c>
      <c r="AN52" s="73">
        <f>IF(SUMPRODUCT((A$14:A52=A52)*(B$14:B52=B52)*(D$14:D52=D52))&gt;1,0,1)</f>
        <v>1</v>
      </c>
      <c r="AO52" s="50" t="str">
        <f t="shared" si="2"/>
        <v>Contratos de prestación de servicios profesionales y de apoyo a la gestión</v>
      </c>
      <c r="AP52" s="50" t="str">
        <f t="shared" si="3"/>
        <v>Contratación directa</v>
      </c>
      <c r="AQ52" s="50" t="str">
        <f>IF(ISBLANK(G52),1,IFERROR(VLOOKUP(G52,Tipo!$C$12:$C$27,1,FALSE),"NO"))</f>
        <v>Prestación de servicios profesionales y de apoyo a la gestión, o para la ejecución de trabajos artísticos que sólo puedan encomendarse a determinadas personas naturales;</v>
      </c>
      <c r="AR52" s="50" t="str">
        <f t="shared" si="4"/>
        <v>Inversión</v>
      </c>
      <c r="AS52" s="50">
        <f>IF(ISBLANK(K52),1,IFERROR(VLOOKUP(K52,Eje_Pilar_Prop!C35:C136,1,FALSE),"NO"))</f>
        <v>45</v>
      </c>
      <c r="AT52" s="50" t="str">
        <f t="shared" si="5"/>
        <v>SECOP II</v>
      </c>
      <c r="AU52" s="38">
        <f t="shared" si="9"/>
        <v>1</v>
      </c>
      <c r="AV52" s="50" t="str">
        <f t="shared" si="6"/>
        <v>Bogotá Mejor para Todos</v>
      </c>
    </row>
    <row r="53" spans="1:48" ht="45" customHeight="1">
      <c r="A53" s="204">
        <v>40</v>
      </c>
      <c r="B53" s="131">
        <v>2020</v>
      </c>
      <c r="C53" s="131" t="s">
        <v>353</v>
      </c>
      <c r="D53" s="210" t="s">
        <v>484</v>
      </c>
      <c r="E53" s="210" t="s">
        <v>140</v>
      </c>
      <c r="F53" s="210" t="s">
        <v>34</v>
      </c>
      <c r="G53" s="210" t="s">
        <v>161</v>
      </c>
      <c r="H53" s="229" t="s">
        <v>889</v>
      </c>
      <c r="I53" s="229" t="s">
        <v>135</v>
      </c>
      <c r="J53" s="229" t="s">
        <v>362</v>
      </c>
      <c r="K53" s="131">
        <v>45</v>
      </c>
      <c r="L53" s="234" t="str">
        <f>IF(ISERROR(VLOOKUP(K53,Eje_Pilar_Prop!$C$2:$E$104,2,FALSE))," ",VLOOKUP(K53,Eje_Pilar_Prop!$C$2:$E$104,2,FALSE))</f>
        <v>Gobernanza e influencia local, regional e internacional</v>
      </c>
      <c r="M53" s="234" t="str">
        <f>IF(ISERROR(VLOOKUP(K53,Eje_Pilar_Prop!$C$2:$E$104,3,FALSE))," ",VLOOKUP(K53,Eje_Pilar_Prop!$C$2:$E$104,3,FALSE))</f>
        <v>Eje Transversal 4 Gobierno Legitimo, Fortalecimiento Local y Eficiencia</v>
      </c>
      <c r="N53" s="132">
        <v>1501</v>
      </c>
      <c r="O53" s="133">
        <v>1030673853</v>
      </c>
      <c r="P53" s="131" t="s">
        <v>1120</v>
      </c>
      <c r="Q53" s="239">
        <v>5950000</v>
      </c>
      <c r="R53" s="65"/>
      <c r="S53" s="48"/>
      <c r="T53" s="49">
        <v>0</v>
      </c>
      <c r="U53" s="239">
        <v>0</v>
      </c>
      <c r="V53" s="251">
        <f t="shared" si="0"/>
        <v>5950000</v>
      </c>
      <c r="W53" s="257">
        <v>5950000</v>
      </c>
      <c r="X53" s="135">
        <v>43871</v>
      </c>
      <c r="Y53" s="135">
        <v>43871</v>
      </c>
      <c r="Z53" s="135">
        <v>43975</v>
      </c>
      <c r="AA53" s="136">
        <v>105</v>
      </c>
      <c r="AB53" s="136">
        <v>0</v>
      </c>
      <c r="AC53" s="136">
        <v>0</v>
      </c>
      <c r="AD53" s="133"/>
      <c r="AE53" s="137"/>
      <c r="AF53" s="135"/>
      <c r="AG53" s="134"/>
      <c r="AH53" s="131"/>
      <c r="AI53" s="131"/>
      <c r="AJ53" s="131" t="s">
        <v>1474</v>
      </c>
      <c r="AK53" s="131"/>
      <c r="AL53" s="138">
        <f t="shared" si="10"/>
        <v>1</v>
      </c>
      <c r="AN53" s="73">
        <f>IF(SUMPRODUCT((A$14:A53=A53)*(B$14:B53=B53)*(D$14:D53=D53))&gt;1,0,1)</f>
        <v>1</v>
      </c>
      <c r="AO53" s="50" t="str">
        <f t="shared" si="2"/>
        <v>Contratos de prestación de servicios profesionales y de apoyo a la gestión</v>
      </c>
      <c r="AP53" s="50" t="str">
        <f t="shared" si="3"/>
        <v>Contratación directa</v>
      </c>
      <c r="AQ53" s="50" t="str">
        <f>IF(ISBLANK(G53),1,IFERROR(VLOOKUP(G53,Tipo!$C$12:$C$27,1,FALSE),"NO"))</f>
        <v>Prestación de servicios profesionales y de apoyo a la gestión, o para la ejecución de trabajos artísticos que sólo puedan encomendarse a determinadas personas naturales;</v>
      </c>
      <c r="AR53" s="50" t="str">
        <f t="shared" si="4"/>
        <v>Inversión</v>
      </c>
      <c r="AS53" s="50">
        <f>IF(ISBLANK(K53),1,IFERROR(VLOOKUP(K53,Eje_Pilar_Prop!C36:C137,1,FALSE),"NO"))</f>
        <v>45</v>
      </c>
      <c r="AT53" s="50" t="str">
        <f t="shared" si="5"/>
        <v>SECOP II</v>
      </c>
      <c r="AU53" s="38">
        <f t="shared" si="9"/>
        <v>1</v>
      </c>
      <c r="AV53" s="50" t="str">
        <f t="shared" si="6"/>
        <v>Bogotá Mejor para Todos</v>
      </c>
    </row>
    <row r="54" spans="1:48" ht="45" customHeight="1">
      <c r="A54" s="204">
        <v>41</v>
      </c>
      <c r="B54" s="131">
        <v>2020</v>
      </c>
      <c r="C54" s="131" t="s">
        <v>353</v>
      </c>
      <c r="D54" s="210" t="s">
        <v>485</v>
      </c>
      <c r="E54" s="210" t="s">
        <v>140</v>
      </c>
      <c r="F54" s="210" t="s">
        <v>34</v>
      </c>
      <c r="G54" s="210" t="s">
        <v>161</v>
      </c>
      <c r="H54" s="229" t="s">
        <v>890</v>
      </c>
      <c r="I54" s="229" t="s">
        <v>135</v>
      </c>
      <c r="J54" s="229" t="s">
        <v>362</v>
      </c>
      <c r="K54" s="131">
        <v>45</v>
      </c>
      <c r="L54" s="234" t="str">
        <f>IF(ISERROR(VLOOKUP(K54,Eje_Pilar_Prop!$C$2:$E$104,2,FALSE))," ",VLOOKUP(K54,Eje_Pilar_Prop!$C$2:$E$104,2,FALSE))</f>
        <v>Gobernanza e influencia local, regional e internacional</v>
      </c>
      <c r="M54" s="234" t="str">
        <f>IF(ISERROR(VLOOKUP(K54,Eje_Pilar_Prop!$C$2:$E$104,3,FALSE))," ",VLOOKUP(K54,Eje_Pilar_Prop!$C$2:$E$104,3,FALSE))</f>
        <v>Eje Transversal 4 Gobierno Legitimo, Fortalecimiento Local y Eficiencia</v>
      </c>
      <c r="N54" s="132">
        <v>1501</v>
      </c>
      <c r="O54" s="133">
        <v>1032394480</v>
      </c>
      <c r="P54" s="131" t="s">
        <v>1121</v>
      </c>
      <c r="Q54" s="239">
        <v>14700000</v>
      </c>
      <c r="R54" s="65"/>
      <c r="S54" s="48"/>
      <c r="T54" s="49">
        <v>0</v>
      </c>
      <c r="U54" s="239">
        <v>0</v>
      </c>
      <c r="V54" s="251">
        <f t="shared" si="0"/>
        <v>14700000</v>
      </c>
      <c r="W54" s="257">
        <v>14700000</v>
      </c>
      <c r="X54" s="135">
        <v>43872</v>
      </c>
      <c r="Y54" s="135">
        <v>43873</v>
      </c>
      <c r="Z54" s="135">
        <v>43956</v>
      </c>
      <c r="AA54" s="136">
        <v>105</v>
      </c>
      <c r="AB54" s="136">
        <v>0</v>
      </c>
      <c r="AC54" s="136">
        <v>0</v>
      </c>
      <c r="AD54" s="133"/>
      <c r="AE54" s="137"/>
      <c r="AF54" s="135"/>
      <c r="AG54" s="134"/>
      <c r="AH54" s="131"/>
      <c r="AI54" s="131"/>
      <c r="AJ54" s="131" t="s">
        <v>1474</v>
      </c>
      <c r="AK54" s="131"/>
      <c r="AL54" s="138">
        <f t="shared" si="10"/>
        <v>1</v>
      </c>
      <c r="AN54" s="73">
        <f>IF(SUMPRODUCT((A$14:A54=A54)*(B$14:B54=B54)*(D$14:D54=D54))&gt;1,0,1)</f>
        <v>1</v>
      </c>
      <c r="AO54" s="50" t="str">
        <f t="shared" si="2"/>
        <v>Contratos de prestación de servicios profesionales y de apoyo a la gestión</v>
      </c>
      <c r="AP54" s="50" t="str">
        <f t="shared" si="3"/>
        <v>Contratación directa</v>
      </c>
      <c r="AQ54" s="50" t="str">
        <f>IF(ISBLANK(G54),1,IFERROR(VLOOKUP(G54,Tipo!$C$12:$C$27,1,FALSE),"NO"))</f>
        <v>Prestación de servicios profesionales y de apoyo a la gestión, o para la ejecución de trabajos artísticos que sólo puedan encomendarse a determinadas personas naturales;</v>
      </c>
      <c r="AR54" s="50" t="str">
        <f t="shared" si="4"/>
        <v>Inversión</v>
      </c>
      <c r="AS54" s="50">
        <f>IF(ISBLANK(K54),1,IFERROR(VLOOKUP(K54,Eje_Pilar_Prop!C37:C138,1,FALSE),"NO"))</f>
        <v>45</v>
      </c>
      <c r="AT54" s="50" t="str">
        <f t="shared" si="5"/>
        <v>SECOP II</v>
      </c>
      <c r="AU54" s="38">
        <f t="shared" si="9"/>
        <v>1</v>
      </c>
      <c r="AV54" s="50" t="str">
        <f t="shared" si="6"/>
        <v>Bogotá Mejor para Todos</v>
      </c>
    </row>
    <row r="55" spans="1:48" ht="45" customHeight="1">
      <c r="A55" s="204">
        <v>42</v>
      </c>
      <c r="B55" s="131">
        <v>2020</v>
      </c>
      <c r="C55" s="131" t="s">
        <v>353</v>
      </c>
      <c r="D55" s="210" t="s">
        <v>486</v>
      </c>
      <c r="E55" s="210" t="s">
        <v>140</v>
      </c>
      <c r="F55" s="210" t="s">
        <v>34</v>
      </c>
      <c r="G55" s="210" t="s">
        <v>161</v>
      </c>
      <c r="H55" s="229" t="s">
        <v>891</v>
      </c>
      <c r="I55" s="229" t="s">
        <v>135</v>
      </c>
      <c r="J55" s="229" t="s">
        <v>362</v>
      </c>
      <c r="K55" s="131">
        <v>45</v>
      </c>
      <c r="L55" s="234" t="str">
        <f>IF(ISERROR(VLOOKUP(K55,Eje_Pilar_Prop!$C$2:$E$104,2,FALSE))," ",VLOOKUP(K55,Eje_Pilar_Prop!$C$2:$E$104,2,FALSE))</f>
        <v>Gobernanza e influencia local, regional e internacional</v>
      </c>
      <c r="M55" s="234" t="str">
        <f>IF(ISERROR(VLOOKUP(K55,Eje_Pilar_Prop!$C$2:$E$104,3,FALSE))," ",VLOOKUP(K55,Eje_Pilar_Prop!$C$2:$E$104,3,FALSE))</f>
        <v>Eje Transversal 4 Gobierno Legitimo, Fortalecimiento Local y Eficiencia</v>
      </c>
      <c r="N55" s="132">
        <v>1501</v>
      </c>
      <c r="O55" s="133">
        <v>52959946</v>
      </c>
      <c r="P55" s="131" t="s">
        <v>1122</v>
      </c>
      <c r="Q55" s="239">
        <v>10150000</v>
      </c>
      <c r="R55" s="65"/>
      <c r="S55" s="48"/>
      <c r="T55" s="49">
        <v>1</v>
      </c>
      <c r="U55" s="239">
        <v>5026667</v>
      </c>
      <c r="V55" s="251">
        <f t="shared" si="0"/>
        <v>15176667</v>
      </c>
      <c r="W55" s="257">
        <v>15176667</v>
      </c>
      <c r="X55" s="135">
        <v>43871</v>
      </c>
      <c r="Y55" s="135">
        <v>43872</v>
      </c>
      <c r="Z55" s="135">
        <v>44029</v>
      </c>
      <c r="AA55" s="136">
        <v>105</v>
      </c>
      <c r="AB55" s="136">
        <v>1</v>
      </c>
      <c r="AC55" s="136">
        <v>52</v>
      </c>
      <c r="AD55" s="133"/>
      <c r="AE55" s="137"/>
      <c r="AF55" s="135"/>
      <c r="AG55" s="134"/>
      <c r="AH55" s="131"/>
      <c r="AI55" s="131"/>
      <c r="AJ55" s="131" t="s">
        <v>1474</v>
      </c>
      <c r="AK55" s="131"/>
      <c r="AL55" s="138">
        <f t="shared" si="10"/>
        <v>1</v>
      </c>
      <c r="AN55" s="73">
        <f>IF(SUMPRODUCT((A$14:A55=A55)*(B$14:B55=B55)*(D$14:D55=D55))&gt;1,0,1)</f>
        <v>1</v>
      </c>
      <c r="AO55" s="50" t="str">
        <f t="shared" si="2"/>
        <v>Contratos de prestación de servicios profesionales y de apoyo a la gestión</v>
      </c>
      <c r="AP55" s="50" t="str">
        <f t="shared" si="3"/>
        <v>Contratación directa</v>
      </c>
      <c r="AQ55" s="50" t="str">
        <f>IF(ISBLANK(G55),1,IFERROR(VLOOKUP(G55,Tipo!$C$12:$C$27,1,FALSE),"NO"))</f>
        <v>Prestación de servicios profesionales y de apoyo a la gestión, o para la ejecución de trabajos artísticos que sólo puedan encomendarse a determinadas personas naturales;</v>
      </c>
      <c r="AR55" s="50" t="str">
        <f t="shared" si="4"/>
        <v>Inversión</v>
      </c>
      <c r="AS55" s="50">
        <f>IF(ISBLANK(K55),1,IFERROR(VLOOKUP(K55,Eje_Pilar_Prop!C38:C139,1,FALSE),"NO"))</f>
        <v>45</v>
      </c>
      <c r="AT55" s="50" t="str">
        <f t="shared" si="5"/>
        <v>SECOP II</v>
      </c>
      <c r="AU55" s="38">
        <f t="shared" si="9"/>
        <v>1</v>
      </c>
      <c r="AV55" s="50" t="str">
        <f t="shared" si="6"/>
        <v>Bogotá Mejor para Todos</v>
      </c>
    </row>
    <row r="56" spans="1:48" ht="45" customHeight="1">
      <c r="A56" s="204">
        <v>43</v>
      </c>
      <c r="B56" s="131">
        <v>2020</v>
      </c>
      <c r="C56" s="131" t="s">
        <v>353</v>
      </c>
      <c r="D56" s="210" t="s">
        <v>487</v>
      </c>
      <c r="E56" s="210" t="s">
        <v>140</v>
      </c>
      <c r="F56" s="210" t="s">
        <v>34</v>
      </c>
      <c r="G56" s="210" t="s">
        <v>161</v>
      </c>
      <c r="H56" s="229" t="s">
        <v>873</v>
      </c>
      <c r="I56" s="229" t="s">
        <v>135</v>
      </c>
      <c r="J56" s="229" t="s">
        <v>362</v>
      </c>
      <c r="K56" s="131">
        <v>45</v>
      </c>
      <c r="L56" s="234" t="str">
        <f>IF(ISERROR(VLOOKUP(K56,Eje_Pilar_Prop!$C$2:$E$104,2,FALSE))," ",VLOOKUP(K56,Eje_Pilar_Prop!$C$2:$E$104,2,FALSE))</f>
        <v>Gobernanza e influencia local, regional e internacional</v>
      </c>
      <c r="M56" s="234" t="str">
        <f>IF(ISERROR(VLOOKUP(K56,Eje_Pilar_Prop!$C$2:$E$104,3,FALSE))," ",VLOOKUP(K56,Eje_Pilar_Prop!$C$2:$E$104,3,FALSE))</f>
        <v>Eje Transversal 4 Gobierno Legitimo, Fortalecimiento Local y Eficiencia</v>
      </c>
      <c r="N56" s="132">
        <v>1501</v>
      </c>
      <c r="O56" s="133">
        <v>52904267</v>
      </c>
      <c r="P56" s="131" t="s">
        <v>1123</v>
      </c>
      <c r="Q56" s="239">
        <v>7700000</v>
      </c>
      <c r="R56" s="65"/>
      <c r="S56" s="48"/>
      <c r="T56" s="49">
        <v>1</v>
      </c>
      <c r="U56" s="239">
        <v>3813333</v>
      </c>
      <c r="V56" s="251">
        <f t="shared" si="0"/>
        <v>11513333</v>
      </c>
      <c r="W56" s="257">
        <v>11513333</v>
      </c>
      <c r="X56" s="135">
        <v>43873</v>
      </c>
      <c r="Y56" s="135">
        <v>43874</v>
      </c>
      <c r="Z56" s="135">
        <v>44031</v>
      </c>
      <c r="AA56" s="136">
        <v>105</v>
      </c>
      <c r="AB56" s="136">
        <v>1</v>
      </c>
      <c r="AC56" s="136">
        <v>52</v>
      </c>
      <c r="AD56" s="133"/>
      <c r="AE56" s="137"/>
      <c r="AF56" s="135"/>
      <c r="AG56" s="134"/>
      <c r="AH56" s="131"/>
      <c r="AI56" s="131"/>
      <c r="AJ56" s="131" t="s">
        <v>1474</v>
      </c>
      <c r="AK56" s="131"/>
      <c r="AL56" s="138">
        <f t="shared" si="10"/>
        <v>1</v>
      </c>
      <c r="AN56" s="73">
        <f>IF(SUMPRODUCT((A$14:A56=A56)*(B$14:B56=B56)*(D$14:D56=D56))&gt;1,0,1)</f>
        <v>1</v>
      </c>
      <c r="AO56" s="50" t="str">
        <f t="shared" si="2"/>
        <v>Contratos de prestación de servicios profesionales y de apoyo a la gestión</v>
      </c>
      <c r="AP56" s="50" t="str">
        <f t="shared" si="3"/>
        <v>Contratación directa</v>
      </c>
      <c r="AQ56" s="50" t="str">
        <f>IF(ISBLANK(G56),1,IFERROR(VLOOKUP(G56,Tipo!$C$12:$C$27,1,FALSE),"NO"))</f>
        <v>Prestación de servicios profesionales y de apoyo a la gestión, o para la ejecución de trabajos artísticos que sólo puedan encomendarse a determinadas personas naturales;</v>
      </c>
      <c r="AR56" s="50" t="str">
        <f t="shared" si="4"/>
        <v>Inversión</v>
      </c>
      <c r="AS56" s="50">
        <f>IF(ISBLANK(K56),1,IFERROR(VLOOKUP(K56,Eje_Pilar_Prop!C39:C140,1,FALSE),"NO"))</f>
        <v>45</v>
      </c>
      <c r="AT56" s="50" t="str">
        <f t="shared" si="5"/>
        <v>SECOP II</v>
      </c>
      <c r="AU56" s="38">
        <f t="shared" si="9"/>
        <v>1</v>
      </c>
      <c r="AV56" s="50" t="str">
        <f t="shared" si="6"/>
        <v>Bogotá Mejor para Todos</v>
      </c>
    </row>
    <row r="57" spans="1:48" ht="45" customHeight="1">
      <c r="A57" s="204">
        <v>44</v>
      </c>
      <c r="B57" s="131">
        <v>2020</v>
      </c>
      <c r="C57" s="131" t="s">
        <v>353</v>
      </c>
      <c r="D57" s="210" t="s">
        <v>488</v>
      </c>
      <c r="E57" s="210" t="s">
        <v>140</v>
      </c>
      <c r="F57" s="210" t="s">
        <v>34</v>
      </c>
      <c r="G57" s="210" t="s">
        <v>161</v>
      </c>
      <c r="H57" s="229" t="s">
        <v>892</v>
      </c>
      <c r="I57" s="229" t="s">
        <v>135</v>
      </c>
      <c r="J57" s="229" t="s">
        <v>362</v>
      </c>
      <c r="K57" s="131">
        <v>45</v>
      </c>
      <c r="L57" s="234" t="str">
        <f>IF(ISERROR(VLOOKUP(K57,Eje_Pilar_Prop!$C$2:$E$104,2,FALSE))," ",VLOOKUP(K57,Eje_Pilar_Prop!$C$2:$E$104,2,FALSE))</f>
        <v>Gobernanza e influencia local, regional e internacional</v>
      </c>
      <c r="M57" s="234" t="str">
        <f>IF(ISERROR(VLOOKUP(K57,Eje_Pilar_Prop!$C$2:$E$104,3,FALSE))," ",VLOOKUP(K57,Eje_Pilar_Prop!$C$2:$E$104,3,FALSE))</f>
        <v>Eje Transversal 4 Gobierno Legitimo, Fortalecimiento Local y Eficiencia</v>
      </c>
      <c r="N57" s="132">
        <v>1501</v>
      </c>
      <c r="O57" s="133">
        <v>1013633805</v>
      </c>
      <c r="P57" s="131" t="s">
        <v>1124</v>
      </c>
      <c r="Q57" s="239">
        <v>14700000</v>
      </c>
      <c r="R57" s="65"/>
      <c r="S57" s="48"/>
      <c r="T57" s="49">
        <v>1</v>
      </c>
      <c r="U57" s="239">
        <v>7280000</v>
      </c>
      <c r="V57" s="251">
        <f t="shared" si="0"/>
        <v>21980000</v>
      </c>
      <c r="W57" s="257">
        <v>21980000</v>
      </c>
      <c r="X57" s="135">
        <v>43871</v>
      </c>
      <c r="Y57" s="135">
        <v>43872</v>
      </c>
      <c r="Z57" s="135">
        <v>44029</v>
      </c>
      <c r="AA57" s="136">
        <v>105</v>
      </c>
      <c r="AB57" s="136">
        <v>1</v>
      </c>
      <c r="AC57" s="136">
        <v>52</v>
      </c>
      <c r="AD57" s="133"/>
      <c r="AE57" s="137"/>
      <c r="AF57" s="135"/>
      <c r="AG57" s="134"/>
      <c r="AH57" s="131"/>
      <c r="AI57" s="131"/>
      <c r="AJ57" s="131" t="s">
        <v>1474</v>
      </c>
      <c r="AK57" s="131"/>
      <c r="AL57" s="138">
        <f t="shared" si="10"/>
        <v>1</v>
      </c>
      <c r="AN57" s="73">
        <f>IF(SUMPRODUCT((A$14:A57=A57)*(B$14:B57=B57)*(D$14:D57=D57))&gt;1,0,1)</f>
        <v>1</v>
      </c>
      <c r="AO57" s="50" t="str">
        <f t="shared" si="2"/>
        <v>Contratos de prestación de servicios profesionales y de apoyo a la gestión</v>
      </c>
      <c r="AP57" s="50" t="str">
        <f t="shared" si="3"/>
        <v>Contratación directa</v>
      </c>
      <c r="AQ57" s="50" t="str">
        <f>IF(ISBLANK(G57),1,IFERROR(VLOOKUP(G57,Tipo!$C$12:$C$27,1,FALSE),"NO"))</f>
        <v>Prestación de servicios profesionales y de apoyo a la gestión, o para la ejecución de trabajos artísticos que sólo puedan encomendarse a determinadas personas naturales;</v>
      </c>
      <c r="AR57" s="50" t="str">
        <f t="shared" si="4"/>
        <v>Inversión</v>
      </c>
      <c r="AS57" s="50">
        <f>IF(ISBLANK(K57),1,IFERROR(VLOOKUP(K57,Eje_Pilar_Prop!C41:C142,1,FALSE),"NO"))</f>
        <v>45</v>
      </c>
      <c r="AT57" s="50" t="str">
        <f t="shared" si="5"/>
        <v>SECOP II</v>
      </c>
      <c r="AU57" s="38">
        <f t="shared" si="9"/>
        <v>1</v>
      </c>
      <c r="AV57" s="50" t="str">
        <f t="shared" si="6"/>
        <v>Bogotá Mejor para Todos</v>
      </c>
    </row>
    <row r="58" spans="1:48" ht="45" customHeight="1">
      <c r="A58" s="204">
        <v>45</v>
      </c>
      <c r="B58" s="131">
        <v>2020</v>
      </c>
      <c r="C58" s="131" t="s">
        <v>353</v>
      </c>
      <c r="D58" s="210" t="s">
        <v>489</v>
      </c>
      <c r="E58" s="210" t="s">
        <v>140</v>
      </c>
      <c r="F58" s="210" t="s">
        <v>34</v>
      </c>
      <c r="G58" s="210" t="s">
        <v>161</v>
      </c>
      <c r="H58" s="229" t="s">
        <v>893</v>
      </c>
      <c r="I58" s="229" t="s">
        <v>135</v>
      </c>
      <c r="J58" s="229" t="s">
        <v>362</v>
      </c>
      <c r="K58" s="131">
        <v>45</v>
      </c>
      <c r="L58" s="234" t="str">
        <f>IF(ISERROR(VLOOKUP(K58,Eje_Pilar_Prop!$C$2:$E$104,2,FALSE))," ",VLOOKUP(K58,Eje_Pilar_Prop!$C$2:$E$104,2,FALSE))</f>
        <v>Gobernanza e influencia local, regional e internacional</v>
      </c>
      <c r="M58" s="234" t="str">
        <f>IF(ISERROR(VLOOKUP(K58,Eje_Pilar_Prop!$C$2:$E$104,3,FALSE))," ",VLOOKUP(K58,Eje_Pilar_Prop!$C$2:$E$104,3,FALSE))</f>
        <v>Eje Transversal 4 Gobierno Legitimo, Fortalecimiento Local y Eficiencia</v>
      </c>
      <c r="N58" s="132">
        <v>1501</v>
      </c>
      <c r="O58" s="133">
        <v>52842671</v>
      </c>
      <c r="P58" s="131" t="s">
        <v>1125</v>
      </c>
      <c r="Q58" s="239">
        <v>14700000</v>
      </c>
      <c r="R58" s="65"/>
      <c r="S58" s="48"/>
      <c r="T58" s="49">
        <v>1</v>
      </c>
      <c r="U58" s="239">
        <v>7280000</v>
      </c>
      <c r="V58" s="251">
        <f t="shared" si="0"/>
        <v>21980000</v>
      </c>
      <c r="W58" s="257">
        <v>21980000</v>
      </c>
      <c r="X58" s="135">
        <v>43873</v>
      </c>
      <c r="Y58" s="135">
        <v>43873</v>
      </c>
      <c r="Z58" s="135">
        <v>44030</v>
      </c>
      <c r="AA58" s="136">
        <v>105</v>
      </c>
      <c r="AB58" s="136">
        <v>1</v>
      </c>
      <c r="AC58" s="136">
        <v>52</v>
      </c>
      <c r="AD58" s="133"/>
      <c r="AE58" s="137"/>
      <c r="AF58" s="135"/>
      <c r="AG58" s="134"/>
      <c r="AH58" s="131"/>
      <c r="AI58" s="131"/>
      <c r="AJ58" s="131" t="s">
        <v>1474</v>
      </c>
      <c r="AK58" s="131"/>
      <c r="AL58" s="138">
        <f t="shared" si="10"/>
        <v>1</v>
      </c>
      <c r="AN58" s="73">
        <f>IF(SUMPRODUCT((A$14:A58=A58)*(B$14:B58=B58)*(D$14:D58=D58))&gt;1,0,1)</f>
        <v>1</v>
      </c>
      <c r="AO58" s="50" t="str">
        <f t="shared" si="2"/>
        <v>Contratos de prestación de servicios profesionales y de apoyo a la gestión</v>
      </c>
      <c r="AP58" s="50" t="str">
        <f t="shared" si="3"/>
        <v>Contratación directa</v>
      </c>
      <c r="AQ58" s="50" t="str">
        <f>IF(ISBLANK(G58),1,IFERROR(VLOOKUP(G58,Tipo!$C$12:$C$27,1,FALSE),"NO"))</f>
        <v>Prestación de servicios profesionales y de apoyo a la gestión, o para la ejecución de trabajos artísticos que sólo puedan encomendarse a determinadas personas naturales;</v>
      </c>
      <c r="AR58" s="50" t="str">
        <f t="shared" si="4"/>
        <v>Inversión</v>
      </c>
      <c r="AS58" s="50">
        <f>IF(ISBLANK(K58),1,IFERROR(VLOOKUP(K58,Eje_Pilar_Prop!C42:C143,1,FALSE),"NO"))</f>
        <v>45</v>
      </c>
      <c r="AT58" s="50" t="str">
        <f t="shared" si="5"/>
        <v>SECOP II</v>
      </c>
      <c r="AU58" s="38">
        <f t="shared" si="9"/>
        <v>1</v>
      </c>
      <c r="AV58" s="50" t="str">
        <f t="shared" si="6"/>
        <v>Bogotá Mejor para Todos</v>
      </c>
    </row>
    <row r="59" spans="1:48" ht="45" customHeight="1">
      <c r="A59" s="204">
        <v>46</v>
      </c>
      <c r="B59" s="131">
        <v>2020</v>
      </c>
      <c r="C59" s="131" t="s">
        <v>353</v>
      </c>
      <c r="D59" s="210" t="s">
        <v>490</v>
      </c>
      <c r="E59" s="210" t="s">
        <v>140</v>
      </c>
      <c r="F59" s="210" t="s">
        <v>34</v>
      </c>
      <c r="G59" s="210" t="s">
        <v>161</v>
      </c>
      <c r="H59" s="229" t="s">
        <v>894</v>
      </c>
      <c r="I59" s="229" t="s">
        <v>135</v>
      </c>
      <c r="J59" s="229" t="s">
        <v>362</v>
      </c>
      <c r="K59" s="131">
        <v>45</v>
      </c>
      <c r="L59" s="234" t="str">
        <f>IF(ISERROR(VLOOKUP(K59,Eje_Pilar_Prop!$C$2:$E$104,2,FALSE))," ",VLOOKUP(K59,Eje_Pilar_Prop!$C$2:$E$104,2,FALSE))</f>
        <v>Gobernanza e influencia local, regional e internacional</v>
      </c>
      <c r="M59" s="234" t="str">
        <f>IF(ISERROR(VLOOKUP(K59,Eje_Pilar_Prop!$C$2:$E$104,3,FALSE))," ",VLOOKUP(K59,Eje_Pilar_Prop!$C$2:$E$104,3,FALSE))</f>
        <v>Eje Transversal 4 Gobierno Legitimo, Fortalecimiento Local y Eficiencia</v>
      </c>
      <c r="N59" s="132">
        <v>1501</v>
      </c>
      <c r="O59" s="133">
        <v>53001386</v>
      </c>
      <c r="P59" s="131" t="s">
        <v>1126</v>
      </c>
      <c r="Q59" s="239">
        <v>14700000</v>
      </c>
      <c r="R59" s="65"/>
      <c r="S59" s="48"/>
      <c r="T59" s="49">
        <v>1</v>
      </c>
      <c r="U59" s="239">
        <v>7280000</v>
      </c>
      <c r="V59" s="251">
        <f t="shared" si="0"/>
        <v>21980000</v>
      </c>
      <c r="W59" s="257">
        <v>21980000</v>
      </c>
      <c r="X59" s="135">
        <v>43872</v>
      </c>
      <c r="Y59" s="135">
        <v>43873</v>
      </c>
      <c r="Z59" s="135">
        <v>44030</v>
      </c>
      <c r="AA59" s="136">
        <v>105</v>
      </c>
      <c r="AB59" s="136">
        <v>1</v>
      </c>
      <c r="AC59" s="136">
        <v>52</v>
      </c>
      <c r="AD59" s="133"/>
      <c r="AE59" s="137"/>
      <c r="AF59" s="135"/>
      <c r="AG59" s="134"/>
      <c r="AH59" s="131"/>
      <c r="AI59" s="131"/>
      <c r="AJ59" s="131" t="s">
        <v>1474</v>
      </c>
      <c r="AK59" s="131"/>
      <c r="AL59" s="138">
        <f t="shared" si="10"/>
        <v>1</v>
      </c>
      <c r="AN59" s="73">
        <f>IF(SUMPRODUCT((A$14:A59=A59)*(B$14:B59=B59)*(D$14:D59=D59))&gt;1,0,1)</f>
        <v>1</v>
      </c>
      <c r="AO59" s="50" t="str">
        <f t="shared" si="2"/>
        <v>Contratos de prestación de servicios profesionales y de apoyo a la gestión</v>
      </c>
      <c r="AP59" s="50" t="str">
        <f t="shared" si="3"/>
        <v>Contratación directa</v>
      </c>
      <c r="AQ59" s="50" t="str">
        <f>IF(ISBLANK(G59),1,IFERROR(VLOOKUP(G59,Tipo!$C$12:$C$27,1,FALSE),"NO"))</f>
        <v>Prestación de servicios profesionales y de apoyo a la gestión, o para la ejecución de trabajos artísticos que sólo puedan encomendarse a determinadas personas naturales;</v>
      </c>
      <c r="AR59" s="50" t="str">
        <f t="shared" si="4"/>
        <v>Inversión</v>
      </c>
      <c r="AS59" s="50">
        <f>IF(ISBLANK(K59),1,IFERROR(VLOOKUP(K59,Eje_Pilar_Prop!C43:C144,1,FALSE),"NO"))</f>
        <v>45</v>
      </c>
      <c r="AT59" s="50" t="str">
        <f t="shared" si="5"/>
        <v>SECOP II</v>
      </c>
      <c r="AU59" s="38">
        <f t="shared" si="9"/>
        <v>1</v>
      </c>
      <c r="AV59" s="50" t="str">
        <f t="shared" si="6"/>
        <v>Bogotá Mejor para Todos</v>
      </c>
    </row>
    <row r="60" spans="1:48" ht="45" customHeight="1">
      <c r="A60" s="204">
        <v>47</v>
      </c>
      <c r="B60" s="131">
        <v>2020</v>
      </c>
      <c r="C60" s="131" t="s">
        <v>353</v>
      </c>
      <c r="D60" s="210" t="s">
        <v>491</v>
      </c>
      <c r="E60" s="210" t="s">
        <v>140</v>
      </c>
      <c r="F60" s="210" t="s">
        <v>34</v>
      </c>
      <c r="G60" s="210" t="s">
        <v>161</v>
      </c>
      <c r="H60" s="229" t="s">
        <v>895</v>
      </c>
      <c r="I60" s="229" t="s">
        <v>135</v>
      </c>
      <c r="J60" s="229" t="s">
        <v>362</v>
      </c>
      <c r="K60" s="131">
        <v>45</v>
      </c>
      <c r="L60" s="234" t="str">
        <f>IF(ISERROR(VLOOKUP(K60,Eje_Pilar_Prop!$C$2:$E$104,2,FALSE))," ",VLOOKUP(K60,Eje_Pilar_Prop!$C$2:$E$104,2,FALSE))</f>
        <v>Gobernanza e influencia local, regional e internacional</v>
      </c>
      <c r="M60" s="234" t="str">
        <f>IF(ISERROR(VLOOKUP(K60,Eje_Pilar_Prop!$C$2:$E$104,3,FALSE))," ",VLOOKUP(K60,Eje_Pilar_Prop!$C$2:$E$104,3,FALSE))</f>
        <v>Eje Transversal 4 Gobierno Legitimo, Fortalecimiento Local y Eficiencia</v>
      </c>
      <c r="N60" s="132">
        <v>1501</v>
      </c>
      <c r="O60" s="133">
        <v>52491586</v>
      </c>
      <c r="P60" s="131" t="s">
        <v>1127</v>
      </c>
      <c r="Q60" s="239">
        <v>14700000</v>
      </c>
      <c r="R60" s="65"/>
      <c r="S60" s="48"/>
      <c r="T60" s="49">
        <v>1</v>
      </c>
      <c r="U60" s="239">
        <v>7280000</v>
      </c>
      <c r="V60" s="251">
        <f t="shared" si="0"/>
        <v>21980000</v>
      </c>
      <c r="W60" s="257">
        <v>21980000</v>
      </c>
      <c r="X60" s="135">
        <v>43873</v>
      </c>
      <c r="Y60" s="135">
        <v>43874</v>
      </c>
      <c r="Z60" s="135">
        <v>44031</v>
      </c>
      <c r="AA60" s="136">
        <v>105</v>
      </c>
      <c r="AB60" s="136">
        <v>1</v>
      </c>
      <c r="AC60" s="136">
        <v>52</v>
      </c>
      <c r="AD60" s="133"/>
      <c r="AE60" s="137"/>
      <c r="AF60" s="135"/>
      <c r="AG60" s="134"/>
      <c r="AH60" s="131"/>
      <c r="AI60" s="131"/>
      <c r="AJ60" s="131" t="s">
        <v>1474</v>
      </c>
      <c r="AK60" s="131"/>
      <c r="AL60" s="138">
        <f t="shared" si="10"/>
        <v>1</v>
      </c>
      <c r="AN60" s="73">
        <f>IF(SUMPRODUCT((A$14:A60=A60)*(B$14:B60=B60)*(D$14:D60=D60))&gt;1,0,1)</f>
        <v>1</v>
      </c>
      <c r="AO60" s="50" t="str">
        <f t="shared" si="2"/>
        <v>Contratos de prestación de servicios profesionales y de apoyo a la gestión</v>
      </c>
      <c r="AP60" s="50" t="str">
        <f t="shared" si="3"/>
        <v>Contratación directa</v>
      </c>
      <c r="AQ60" s="50" t="str">
        <f>IF(ISBLANK(G60),1,IFERROR(VLOOKUP(G60,Tipo!$C$12:$C$27,1,FALSE),"NO"))</f>
        <v>Prestación de servicios profesionales y de apoyo a la gestión, o para la ejecución de trabajos artísticos que sólo puedan encomendarse a determinadas personas naturales;</v>
      </c>
      <c r="AR60" s="50" t="str">
        <f t="shared" si="4"/>
        <v>Inversión</v>
      </c>
      <c r="AS60" s="50">
        <f>IF(ISBLANK(K60),1,IFERROR(VLOOKUP(K60,Eje_Pilar_Prop!C44:C145,1,FALSE),"NO"))</f>
        <v>45</v>
      </c>
      <c r="AT60" s="50" t="str">
        <f t="shared" si="5"/>
        <v>SECOP II</v>
      </c>
      <c r="AU60" s="38">
        <f t="shared" si="9"/>
        <v>1</v>
      </c>
      <c r="AV60" s="50" t="str">
        <f t="shared" si="6"/>
        <v>Bogotá Mejor para Todos</v>
      </c>
    </row>
    <row r="61" spans="1:48" ht="45" customHeight="1">
      <c r="A61" s="204">
        <v>48</v>
      </c>
      <c r="B61" s="131">
        <v>2020</v>
      </c>
      <c r="C61" s="131" t="s">
        <v>353</v>
      </c>
      <c r="D61" s="210" t="s">
        <v>492</v>
      </c>
      <c r="E61" s="210" t="s">
        <v>140</v>
      </c>
      <c r="F61" s="210" t="s">
        <v>34</v>
      </c>
      <c r="G61" s="210" t="s">
        <v>161</v>
      </c>
      <c r="H61" s="229" t="s">
        <v>891</v>
      </c>
      <c r="I61" s="229" t="s">
        <v>135</v>
      </c>
      <c r="J61" s="229" t="s">
        <v>362</v>
      </c>
      <c r="K61" s="131">
        <v>45</v>
      </c>
      <c r="L61" s="234" t="str">
        <f>IF(ISERROR(VLOOKUP(K61,Eje_Pilar_Prop!$C$2:$E$104,2,FALSE))," ",VLOOKUP(K61,Eje_Pilar_Prop!$C$2:$E$104,2,FALSE))</f>
        <v>Gobernanza e influencia local, regional e internacional</v>
      </c>
      <c r="M61" s="234" t="str">
        <f>IF(ISERROR(VLOOKUP(K61,Eje_Pilar_Prop!$C$2:$E$104,3,FALSE))," ",VLOOKUP(K61,Eje_Pilar_Prop!$C$2:$E$104,3,FALSE))</f>
        <v>Eje Transversal 4 Gobierno Legitimo, Fortalecimiento Local y Eficiencia</v>
      </c>
      <c r="N61" s="132">
        <v>1501</v>
      </c>
      <c r="O61" s="133">
        <v>52796030</v>
      </c>
      <c r="P61" s="131" t="s">
        <v>1128</v>
      </c>
      <c r="Q61" s="239">
        <v>10150000</v>
      </c>
      <c r="R61" s="65"/>
      <c r="S61" s="48"/>
      <c r="T61" s="49">
        <v>1</v>
      </c>
      <c r="U61" s="239">
        <v>5026667</v>
      </c>
      <c r="V61" s="251">
        <f t="shared" si="0"/>
        <v>15176667</v>
      </c>
      <c r="W61" s="257">
        <v>15176667</v>
      </c>
      <c r="X61" s="135">
        <v>43874</v>
      </c>
      <c r="Y61" s="135">
        <v>43874</v>
      </c>
      <c r="Z61" s="135">
        <v>44031</v>
      </c>
      <c r="AA61" s="136">
        <v>105</v>
      </c>
      <c r="AB61" s="136">
        <v>1</v>
      </c>
      <c r="AC61" s="136">
        <v>52</v>
      </c>
      <c r="AD61" s="133"/>
      <c r="AE61" s="137"/>
      <c r="AF61" s="135"/>
      <c r="AG61" s="134"/>
      <c r="AH61" s="131"/>
      <c r="AI61" s="131"/>
      <c r="AJ61" s="131" t="s">
        <v>1474</v>
      </c>
      <c r="AK61" s="131"/>
      <c r="AL61" s="138">
        <f t="shared" si="10"/>
        <v>1</v>
      </c>
      <c r="AN61" s="73">
        <f>IF(SUMPRODUCT((A$14:A61=A61)*(B$14:B61=B61)*(D$14:D61=D61))&gt;1,0,1)</f>
        <v>1</v>
      </c>
      <c r="AO61" s="50" t="str">
        <f t="shared" si="2"/>
        <v>Contratos de prestación de servicios profesionales y de apoyo a la gestión</v>
      </c>
      <c r="AP61" s="50" t="str">
        <f t="shared" si="3"/>
        <v>Contratación directa</v>
      </c>
      <c r="AQ61" s="50" t="str">
        <f>IF(ISBLANK(G61),1,IFERROR(VLOOKUP(G61,Tipo!$C$12:$C$27,1,FALSE),"NO"))</f>
        <v>Prestación de servicios profesionales y de apoyo a la gestión, o para la ejecución de trabajos artísticos que sólo puedan encomendarse a determinadas personas naturales;</v>
      </c>
      <c r="AR61" s="50" t="str">
        <f t="shared" si="4"/>
        <v>Inversión</v>
      </c>
      <c r="AS61" s="50">
        <f>IF(ISBLANK(K61),1,IFERROR(VLOOKUP(K61,Eje_Pilar_Prop!C45:C146,1,FALSE),"NO"))</f>
        <v>45</v>
      </c>
      <c r="AT61" s="50" t="str">
        <f t="shared" si="5"/>
        <v>SECOP II</v>
      </c>
      <c r="AU61" s="38">
        <f t="shared" si="9"/>
        <v>1</v>
      </c>
      <c r="AV61" s="50" t="str">
        <f t="shared" si="6"/>
        <v>Bogotá Mejor para Todos</v>
      </c>
    </row>
    <row r="62" spans="1:48" ht="45" customHeight="1">
      <c r="A62" s="204">
        <v>49</v>
      </c>
      <c r="B62" s="131">
        <v>2020</v>
      </c>
      <c r="C62" s="131" t="s">
        <v>353</v>
      </c>
      <c r="D62" s="210" t="s">
        <v>493</v>
      </c>
      <c r="E62" s="210" t="s">
        <v>140</v>
      </c>
      <c r="F62" s="210" t="s">
        <v>34</v>
      </c>
      <c r="G62" s="210" t="s">
        <v>161</v>
      </c>
      <c r="H62" s="229" t="s">
        <v>889</v>
      </c>
      <c r="I62" s="229" t="s">
        <v>135</v>
      </c>
      <c r="J62" s="229" t="s">
        <v>362</v>
      </c>
      <c r="K62" s="131">
        <v>45</v>
      </c>
      <c r="L62" s="234" t="str">
        <f>IF(ISERROR(VLOOKUP(K62,Eje_Pilar_Prop!$C$2:$E$104,2,FALSE))," ",VLOOKUP(K62,Eje_Pilar_Prop!$C$2:$E$104,2,FALSE))</f>
        <v>Gobernanza e influencia local, regional e internacional</v>
      </c>
      <c r="M62" s="234" t="str">
        <f>IF(ISERROR(VLOOKUP(K62,Eje_Pilar_Prop!$C$2:$E$104,3,FALSE))," ",VLOOKUP(K62,Eje_Pilar_Prop!$C$2:$E$104,3,FALSE))</f>
        <v>Eje Transversal 4 Gobierno Legitimo, Fortalecimiento Local y Eficiencia</v>
      </c>
      <c r="N62" s="132">
        <v>1501</v>
      </c>
      <c r="O62" s="133">
        <v>80799453</v>
      </c>
      <c r="P62" s="131" t="s">
        <v>1129</v>
      </c>
      <c r="Q62" s="239">
        <v>7700000</v>
      </c>
      <c r="R62" s="65"/>
      <c r="S62" s="48"/>
      <c r="T62" s="49">
        <v>1</v>
      </c>
      <c r="U62" s="239">
        <v>3813333</v>
      </c>
      <c r="V62" s="251">
        <f t="shared" si="0"/>
        <v>11513333</v>
      </c>
      <c r="W62" s="257">
        <v>11513333</v>
      </c>
      <c r="X62" s="135">
        <v>43874</v>
      </c>
      <c r="Y62" s="135">
        <v>43875</v>
      </c>
      <c r="Z62" s="135">
        <v>44032</v>
      </c>
      <c r="AA62" s="136">
        <v>105</v>
      </c>
      <c r="AB62" s="136">
        <v>1</v>
      </c>
      <c r="AC62" s="136">
        <v>52</v>
      </c>
      <c r="AD62" s="133"/>
      <c r="AE62" s="137"/>
      <c r="AF62" s="135"/>
      <c r="AG62" s="134"/>
      <c r="AH62" s="131"/>
      <c r="AI62" s="131"/>
      <c r="AJ62" s="131" t="s">
        <v>1474</v>
      </c>
      <c r="AK62" s="131"/>
      <c r="AL62" s="138">
        <f t="shared" si="10"/>
        <v>1</v>
      </c>
      <c r="AN62" s="73">
        <f>IF(SUMPRODUCT((A$14:A62=A62)*(B$14:B62=B62)*(D$14:D62=D62))&gt;1,0,1)</f>
        <v>1</v>
      </c>
      <c r="AO62" s="50" t="str">
        <f t="shared" si="2"/>
        <v>Contratos de prestación de servicios profesionales y de apoyo a la gestión</v>
      </c>
      <c r="AP62" s="50" t="str">
        <f t="shared" si="3"/>
        <v>Contratación directa</v>
      </c>
      <c r="AQ62" s="50" t="str">
        <f>IF(ISBLANK(G62),1,IFERROR(VLOOKUP(G62,Tipo!$C$12:$C$27,1,FALSE),"NO"))</f>
        <v>Prestación de servicios profesionales y de apoyo a la gestión, o para la ejecución de trabajos artísticos que sólo puedan encomendarse a determinadas personas naturales;</v>
      </c>
      <c r="AR62" s="50" t="str">
        <f t="shared" si="4"/>
        <v>Inversión</v>
      </c>
      <c r="AS62" s="50">
        <f>IF(ISBLANK(K62),1,IFERROR(VLOOKUP(K62,Eje_Pilar_Prop!C46:C147,1,FALSE),"NO"))</f>
        <v>45</v>
      </c>
      <c r="AT62" s="50" t="str">
        <f t="shared" si="5"/>
        <v>SECOP II</v>
      </c>
      <c r="AU62" s="38">
        <f t="shared" si="9"/>
        <v>1</v>
      </c>
      <c r="AV62" s="50" t="str">
        <f t="shared" si="6"/>
        <v>Bogotá Mejor para Todos</v>
      </c>
    </row>
    <row r="63" spans="1:48" ht="45" customHeight="1">
      <c r="A63" s="204">
        <v>50</v>
      </c>
      <c r="B63" s="131">
        <v>2020</v>
      </c>
      <c r="C63" s="131" t="s">
        <v>353</v>
      </c>
      <c r="D63" s="210" t="s">
        <v>494</v>
      </c>
      <c r="E63" s="210" t="s">
        <v>140</v>
      </c>
      <c r="F63" s="210" t="s">
        <v>34</v>
      </c>
      <c r="G63" s="210" t="s">
        <v>161</v>
      </c>
      <c r="H63" s="229" t="s">
        <v>896</v>
      </c>
      <c r="I63" s="229" t="s">
        <v>135</v>
      </c>
      <c r="J63" s="229" t="s">
        <v>362</v>
      </c>
      <c r="K63" s="131">
        <v>45</v>
      </c>
      <c r="L63" s="234" t="str">
        <f>IF(ISERROR(VLOOKUP(K63,Eje_Pilar_Prop!$C$2:$E$104,2,FALSE))," ",VLOOKUP(K63,Eje_Pilar_Prop!$C$2:$E$104,2,FALSE))</f>
        <v>Gobernanza e influencia local, regional e internacional</v>
      </c>
      <c r="M63" s="234" t="str">
        <f>IF(ISERROR(VLOOKUP(K63,Eje_Pilar_Prop!$C$2:$E$104,3,FALSE))," ",VLOOKUP(K63,Eje_Pilar_Prop!$C$2:$E$104,3,FALSE))</f>
        <v>Eje Transversal 4 Gobierno Legitimo, Fortalecimiento Local y Eficiencia</v>
      </c>
      <c r="N63" s="132">
        <v>1501</v>
      </c>
      <c r="O63" s="133">
        <v>79951008</v>
      </c>
      <c r="P63" s="131" t="s">
        <v>1130</v>
      </c>
      <c r="Q63" s="239">
        <v>14000000</v>
      </c>
      <c r="R63" s="65"/>
      <c r="S63" s="48"/>
      <c r="T63" s="49">
        <v>1</v>
      </c>
      <c r="U63" s="239">
        <v>6933333</v>
      </c>
      <c r="V63" s="251">
        <f t="shared" si="0"/>
        <v>20933333</v>
      </c>
      <c r="W63" s="257">
        <v>20933333</v>
      </c>
      <c r="X63" s="135">
        <v>43873</v>
      </c>
      <c r="Y63" s="135">
        <v>43873</v>
      </c>
      <c r="Z63" s="135">
        <v>44030</v>
      </c>
      <c r="AA63" s="136">
        <v>105</v>
      </c>
      <c r="AB63" s="136">
        <v>1</v>
      </c>
      <c r="AC63" s="136">
        <v>52</v>
      </c>
      <c r="AD63" s="133"/>
      <c r="AE63" s="137"/>
      <c r="AF63" s="135"/>
      <c r="AG63" s="134"/>
      <c r="AH63" s="131"/>
      <c r="AI63" s="131"/>
      <c r="AJ63" s="131" t="s">
        <v>1474</v>
      </c>
      <c r="AK63" s="131"/>
      <c r="AL63" s="138">
        <f t="shared" si="10"/>
        <v>1</v>
      </c>
      <c r="AN63" s="73">
        <f>IF(SUMPRODUCT((A$14:A63=A63)*(B$14:B63=B63)*(D$14:D63=D63))&gt;1,0,1)</f>
        <v>1</v>
      </c>
      <c r="AO63" s="50" t="str">
        <f t="shared" si="2"/>
        <v>Contratos de prestación de servicios profesionales y de apoyo a la gestión</v>
      </c>
      <c r="AP63" s="50" t="str">
        <f t="shared" si="3"/>
        <v>Contratación directa</v>
      </c>
      <c r="AQ63" s="50" t="str">
        <f>IF(ISBLANK(G63),1,IFERROR(VLOOKUP(G63,Tipo!$C$12:$C$27,1,FALSE),"NO"))</f>
        <v>Prestación de servicios profesionales y de apoyo a la gestión, o para la ejecución de trabajos artísticos que sólo puedan encomendarse a determinadas personas naturales;</v>
      </c>
      <c r="AR63" s="50" t="str">
        <f t="shared" si="4"/>
        <v>Inversión</v>
      </c>
      <c r="AS63" s="50">
        <f>IF(ISBLANK(K63),1,IFERROR(VLOOKUP(K63,Eje_Pilar_Prop!C47:C148,1,FALSE),"NO"))</f>
        <v>45</v>
      </c>
      <c r="AT63" s="50" t="str">
        <f t="shared" si="5"/>
        <v>SECOP II</v>
      </c>
      <c r="AU63" s="38">
        <f t="shared" si="9"/>
        <v>1</v>
      </c>
      <c r="AV63" s="50" t="str">
        <f t="shared" si="6"/>
        <v>Bogotá Mejor para Todos</v>
      </c>
    </row>
    <row r="64" spans="1:48" ht="45" customHeight="1">
      <c r="A64" s="204">
        <v>51</v>
      </c>
      <c r="B64" s="131">
        <v>2020</v>
      </c>
      <c r="C64" s="131" t="s">
        <v>353</v>
      </c>
      <c r="D64" s="210" t="s">
        <v>495</v>
      </c>
      <c r="E64" s="210" t="s">
        <v>140</v>
      </c>
      <c r="F64" s="210" t="s">
        <v>34</v>
      </c>
      <c r="G64" s="210" t="s">
        <v>161</v>
      </c>
      <c r="H64" s="229" t="s">
        <v>897</v>
      </c>
      <c r="I64" s="229" t="s">
        <v>135</v>
      </c>
      <c r="J64" s="229" t="s">
        <v>362</v>
      </c>
      <c r="K64" s="131">
        <v>45</v>
      </c>
      <c r="L64" s="234" t="str">
        <f>IF(ISERROR(VLOOKUP(K64,Eje_Pilar_Prop!$C$2:$E$104,2,FALSE))," ",VLOOKUP(K64,Eje_Pilar_Prop!$C$2:$E$104,2,FALSE))</f>
        <v>Gobernanza e influencia local, regional e internacional</v>
      </c>
      <c r="M64" s="234" t="str">
        <f>IF(ISERROR(VLOOKUP(K64,Eje_Pilar_Prop!$C$2:$E$104,3,FALSE))," ",VLOOKUP(K64,Eje_Pilar_Prop!$C$2:$E$104,3,FALSE))</f>
        <v>Eje Transversal 4 Gobierno Legitimo, Fortalecimiento Local y Eficiencia</v>
      </c>
      <c r="N64" s="132">
        <v>1501</v>
      </c>
      <c r="O64" s="133">
        <v>1014239748</v>
      </c>
      <c r="P64" s="131" t="s">
        <v>1131</v>
      </c>
      <c r="Q64" s="239">
        <v>5950000</v>
      </c>
      <c r="R64" s="65"/>
      <c r="S64" s="48"/>
      <c r="T64" s="49">
        <v>1</v>
      </c>
      <c r="U64" s="239">
        <v>2946667</v>
      </c>
      <c r="V64" s="251">
        <f t="shared" si="0"/>
        <v>8896667</v>
      </c>
      <c r="W64" s="257">
        <v>8896667</v>
      </c>
      <c r="X64" s="135">
        <v>43875</v>
      </c>
      <c r="Y64" s="135">
        <v>43875</v>
      </c>
      <c r="Z64" s="135">
        <v>44032</v>
      </c>
      <c r="AA64" s="136">
        <v>105</v>
      </c>
      <c r="AB64" s="136">
        <v>1</v>
      </c>
      <c r="AC64" s="136">
        <v>52</v>
      </c>
      <c r="AD64" s="133"/>
      <c r="AE64" s="137"/>
      <c r="AF64" s="135"/>
      <c r="AG64" s="134"/>
      <c r="AH64" s="131"/>
      <c r="AI64" s="131"/>
      <c r="AJ64" s="131" t="s">
        <v>1474</v>
      </c>
      <c r="AK64" s="131"/>
      <c r="AL64" s="138">
        <f t="shared" si="10"/>
        <v>1</v>
      </c>
      <c r="AN64" s="73">
        <f>IF(SUMPRODUCT((A$14:A64=A64)*(B$14:B64=B64)*(D$14:D64=D64))&gt;1,0,1)</f>
        <v>1</v>
      </c>
      <c r="AO64" s="50" t="str">
        <f t="shared" si="2"/>
        <v>Contratos de prestación de servicios profesionales y de apoyo a la gestión</v>
      </c>
      <c r="AP64" s="50" t="str">
        <f t="shared" si="3"/>
        <v>Contratación directa</v>
      </c>
      <c r="AQ64" s="50" t="str">
        <f>IF(ISBLANK(G64),1,IFERROR(VLOOKUP(G64,Tipo!$C$12:$C$27,1,FALSE),"NO"))</f>
        <v>Prestación de servicios profesionales y de apoyo a la gestión, o para la ejecución de trabajos artísticos que sólo puedan encomendarse a determinadas personas naturales;</v>
      </c>
      <c r="AR64" s="50" t="str">
        <f t="shared" si="4"/>
        <v>Inversión</v>
      </c>
      <c r="AS64" s="50" t="str">
        <f>IF(ISBLANK(K64),1,IFERROR(VLOOKUP(K64,Eje_Pilar_Prop!C48:C149,1,FALSE),"NO"))</f>
        <v>NO</v>
      </c>
      <c r="AT64" s="50" t="str">
        <f t="shared" si="5"/>
        <v>SECOP II</v>
      </c>
      <c r="AU64" s="38">
        <f t="shared" si="9"/>
        <v>1</v>
      </c>
      <c r="AV64" s="50" t="str">
        <f t="shared" si="6"/>
        <v>Bogotá Mejor para Todos</v>
      </c>
    </row>
    <row r="65" spans="1:48" ht="45" customHeight="1">
      <c r="A65" s="204">
        <v>52</v>
      </c>
      <c r="B65" s="131">
        <v>2020</v>
      </c>
      <c r="C65" s="131" t="s">
        <v>353</v>
      </c>
      <c r="D65" s="210" t="s">
        <v>496</v>
      </c>
      <c r="E65" s="210" t="s">
        <v>140</v>
      </c>
      <c r="F65" s="210" t="s">
        <v>34</v>
      </c>
      <c r="G65" s="210" t="s">
        <v>161</v>
      </c>
      <c r="H65" s="229" t="s">
        <v>898</v>
      </c>
      <c r="I65" s="229" t="s">
        <v>135</v>
      </c>
      <c r="J65" s="229" t="s">
        <v>362</v>
      </c>
      <c r="K65" s="131">
        <v>45</v>
      </c>
      <c r="L65" s="234" t="str">
        <f>IF(ISERROR(VLOOKUP(K65,Eje_Pilar_Prop!$C$2:$E$104,2,FALSE))," ",VLOOKUP(K65,Eje_Pilar_Prop!$C$2:$E$104,2,FALSE))</f>
        <v>Gobernanza e influencia local, regional e internacional</v>
      </c>
      <c r="M65" s="234" t="str">
        <f>IF(ISERROR(VLOOKUP(K65,Eje_Pilar_Prop!$C$2:$E$104,3,FALSE))," ",VLOOKUP(K65,Eje_Pilar_Prop!$C$2:$E$104,3,FALSE))</f>
        <v>Eje Transversal 4 Gobierno Legitimo, Fortalecimiento Local y Eficiencia</v>
      </c>
      <c r="N65" s="132">
        <v>1501</v>
      </c>
      <c r="O65" s="133">
        <v>52730764</v>
      </c>
      <c r="P65" s="131" t="s">
        <v>1132</v>
      </c>
      <c r="Q65" s="239">
        <v>15600000</v>
      </c>
      <c r="R65" s="65"/>
      <c r="S65" s="48"/>
      <c r="T65" s="49">
        <v>1</v>
      </c>
      <c r="U65" s="239">
        <v>7800000</v>
      </c>
      <c r="V65" s="251">
        <f t="shared" si="0"/>
        <v>23400000</v>
      </c>
      <c r="W65" s="257">
        <v>23400000</v>
      </c>
      <c r="X65" s="135">
        <v>43874</v>
      </c>
      <c r="Y65" s="135">
        <v>43874</v>
      </c>
      <c r="Z65" s="135">
        <v>43991</v>
      </c>
      <c r="AA65" s="136">
        <v>78</v>
      </c>
      <c r="AB65" s="136">
        <v>1</v>
      </c>
      <c r="AC65" s="136">
        <v>39</v>
      </c>
      <c r="AD65" s="133"/>
      <c r="AE65" s="137"/>
      <c r="AF65" s="135"/>
      <c r="AG65" s="134"/>
      <c r="AH65" s="131"/>
      <c r="AI65" s="131"/>
      <c r="AJ65" s="131" t="s">
        <v>1474</v>
      </c>
      <c r="AK65" s="131"/>
      <c r="AL65" s="138">
        <f t="shared" si="10"/>
        <v>1</v>
      </c>
      <c r="AN65" s="73">
        <f>IF(SUMPRODUCT((A$14:A65=A65)*(B$14:B65=B65)*(D$14:D65=D65))&gt;1,0,1)</f>
        <v>1</v>
      </c>
      <c r="AO65" s="50" t="str">
        <f t="shared" si="2"/>
        <v>Contratos de prestación de servicios profesionales y de apoyo a la gestión</v>
      </c>
      <c r="AP65" s="50" t="str">
        <f t="shared" si="3"/>
        <v>Contratación directa</v>
      </c>
      <c r="AQ65" s="50" t="str">
        <f>IF(ISBLANK(G65),1,IFERROR(VLOOKUP(G65,Tipo!$C$12:$C$27,1,FALSE),"NO"))</f>
        <v>Prestación de servicios profesionales y de apoyo a la gestión, o para la ejecución de trabajos artísticos que sólo puedan encomendarse a determinadas personas naturales;</v>
      </c>
      <c r="AR65" s="50" t="str">
        <f t="shared" si="4"/>
        <v>Inversión</v>
      </c>
      <c r="AS65" s="50" t="str">
        <f>IF(ISBLANK(K65),1,IFERROR(VLOOKUP(K65,Eje_Pilar_Prop!C48:C150,1,FALSE),"NO"))</f>
        <v>NO</v>
      </c>
      <c r="AT65" s="50" t="str">
        <f t="shared" si="5"/>
        <v>SECOP II</v>
      </c>
      <c r="AU65" s="38">
        <f t="shared" si="9"/>
        <v>1</v>
      </c>
      <c r="AV65" s="50" t="str">
        <f t="shared" si="6"/>
        <v>Bogotá Mejor para Todos</v>
      </c>
    </row>
    <row r="66" spans="1:48" ht="45" customHeight="1">
      <c r="A66" s="204">
        <v>53</v>
      </c>
      <c r="B66" s="131">
        <v>2020</v>
      </c>
      <c r="C66" s="131" t="s">
        <v>353</v>
      </c>
      <c r="D66" s="210" t="s">
        <v>497</v>
      </c>
      <c r="E66" s="210" t="s">
        <v>140</v>
      </c>
      <c r="F66" s="210" t="s">
        <v>34</v>
      </c>
      <c r="G66" s="210" t="s">
        <v>161</v>
      </c>
      <c r="H66" s="229" t="s">
        <v>889</v>
      </c>
      <c r="I66" s="229" t="s">
        <v>135</v>
      </c>
      <c r="J66" s="229" t="s">
        <v>362</v>
      </c>
      <c r="K66" s="131">
        <v>45</v>
      </c>
      <c r="L66" s="234" t="str">
        <f>IF(ISERROR(VLOOKUP(K66,Eje_Pilar_Prop!$C$2:$E$104,2,FALSE))," ",VLOOKUP(K66,Eje_Pilar_Prop!$C$2:$E$104,2,FALSE))</f>
        <v>Gobernanza e influencia local, regional e internacional</v>
      </c>
      <c r="M66" s="234" t="str">
        <f>IF(ISERROR(VLOOKUP(K66,Eje_Pilar_Prop!$C$2:$E$104,3,FALSE))," ",VLOOKUP(K66,Eje_Pilar_Prop!$C$2:$E$104,3,FALSE))</f>
        <v>Eje Transversal 4 Gobierno Legitimo, Fortalecimiento Local y Eficiencia</v>
      </c>
      <c r="N66" s="132">
        <v>1501</v>
      </c>
      <c r="O66" s="133">
        <v>1014211634</v>
      </c>
      <c r="P66" s="131" t="s">
        <v>1133</v>
      </c>
      <c r="Q66" s="239">
        <v>7700000</v>
      </c>
      <c r="R66" s="65"/>
      <c r="S66" s="48"/>
      <c r="T66" s="49">
        <v>1</v>
      </c>
      <c r="U66" s="239">
        <v>3813333</v>
      </c>
      <c r="V66" s="251">
        <f t="shared" si="0"/>
        <v>11513333</v>
      </c>
      <c r="W66" s="257">
        <v>11513333</v>
      </c>
      <c r="X66" s="135">
        <v>43874</v>
      </c>
      <c r="Y66" s="135">
        <v>43874</v>
      </c>
      <c r="Z66" s="135">
        <v>44031</v>
      </c>
      <c r="AA66" s="136">
        <v>105</v>
      </c>
      <c r="AB66" s="136">
        <v>1</v>
      </c>
      <c r="AC66" s="136">
        <v>52</v>
      </c>
      <c r="AD66" s="133"/>
      <c r="AE66" s="137"/>
      <c r="AF66" s="135"/>
      <c r="AG66" s="134"/>
      <c r="AH66" s="131"/>
      <c r="AI66" s="131"/>
      <c r="AJ66" s="131" t="s">
        <v>1474</v>
      </c>
      <c r="AK66" s="131"/>
      <c r="AL66" s="138">
        <f t="shared" si="10"/>
        <v>1</v>
      </c>
      <c r="AN66" s="73">
        <f>IF(SUMPRODUCT((A$14:A66=A66)*(B$14:B66=B66)*(D$14:D66=D66))&gt;1,0,1)</f>
        <v>1</v>
      </c>
      <c r="AO66" s="50" t="str">
        <f t="shared" si="2"/>
        <v>Contratos de prestación de servicios profesionales y de apoyo a la gestión</v>
      </c>
      <c r="AP66" s="50" t="str">
        <f t="shared" si="3"/>
        <v>Contratación directa</v>
      </c>
      <c r="AQ66" s="50" t="str">
        <f>IF(ISBLANK(G66),1,IFERROR(VLOOKUP(G66,Tipo!$C$12:$C$27,1,FALSE),"NO"))</f>
        <v>Prestación de servicios profesionales y de apoyo a la gestión, o para la ejecución de trabajos artísticos que sólo puedan encomendarse a determinadas personas naturales;</v>
      </c>
      <c r="AR66" s="50" t="str">
        <f t="shared" si="4"/>
        <v>Inversión</v>
      </c>
      <c r="AS66" s="50" t="str">
        <f>IF(ISBLANK(K66),1,IFERROR(VLOOKUP(K66,Eje_Pilar_Prop!C48:C151,1,FALSE),"NO"))</f>
        <v>NO</v>
      </c>
      <c r="AT66" s="50" t="str">
        <f t="shared" si="5"/>
        <v>SECOP II</v>
      </c>
      <c r="AU66" s="38">
        <f t="shared" si="9"/>
        <v>1</v>
      </c>
      <c r="AV66" s="50" t="str">
        <f t="shared" si="6"/>
        <v>Bogotá Mejor para Todos</v>
      </c>
    </row>
    <row r="67" spans="1:48" ht="45" customHeight="1">
      <c r="A67" s="204">
        <v>54</v>
      </c>
      <c r="B67" s="131">
        <v>2020</v>
      </c>
      <c r="C67" s="131" t="s">
        <v>353</v>
      </c>
      <c r="D67" s="210" t="s">
        <v>498</v>
      </c>
      <c r="E67" s="210" t="s">
        <v>140</v>
      </c>
      <c r="F67" s="210" t="s">
        <v>34</v>
      </c>
      <c r="G67" s="210" t="s">
        <v>161</v>
      </c>
      <c r="H67" s="229" t="s">
        <v>889</v>
      </c>
      <c r="I67" s="229" t="s">
        <v>135</v>
      </c>
      <c r="J67" s="229" t="s">
        <v>362</v>
      </c>
      <c r="K67" s="131">
        <v>45</v>
      </c>
      <c r="L67" s="234" t="str">
        <f>IF(ISERROR(VLOOKUP(K67,Eje_Pilar_Prop!$C$2:$E$104,2,FALSE))," ",VLOOKUP(K67,Eje_Pilar_Prop!$C$2:$E$104,2,FALSE))</f>
        <v>Gobernanza e influencia local, regional e internacional</v>
      </c>
      <c r="M67" s="234" t="str">
        <f>IF(ISERROR(VLOOKUP(K67,Eje_Pilar_Prop!$C$2:$E$104,3,FALSE))," ",VLOOKUP(K67,Eje_Pilar_Prop!$C$2:$E$104,3,FALSE))</f>
        <v>Eje Transversal 4 Gobierno Legitimo, Fortalecimiento Local y Eficiencia</v>
      </c>
      <c r="N67" s="132">
        <v>1501</v>
      </c>
      <c r="O67" s="133">
        <v>1014284512</v>
      </c>
      <c r="P67" s="131" t="s">
        <v>1134</v>
      </c>
      <c r="Q67" s="239">
        <v>5950000</v>
      </c>
      <c r="R67" s="65"/>
      <c r="S67" s="48"/>
      <c r="T67" s="49">
        <v>0</v>
      </c>
      <c r="U67" s="239">
        <v>0</v>
      </c>
      <c r="V67" s="251">
        <f t="shared" si="0"/>
        <v>5950000</v>
      </c>
      <c r="W67" s="257">
        <v>5950000</v>
      </c>
      <c r="X67" s="135">
        <v>43874</v>
      </c>
      <c r="Y67" s="135">
        <v>43875</v>
      </c>
      <c r="Z67" s="135">
        <v>43979</v>
      </c>
      <c r="AA67" s="136">
        <v>105</v>
      </c>
      <c r="AB67" s="136">
        <v>0</v>
      </c>
      <c r="AC67" s="136">
        <v>0</v>
      </c>
      <c r="AD67" s="133"/>
      <c r="AE67" s="137"/>
      <c r="AF67" s="135"/>
      <c r="AG67" s="134"/>
      <c r="AH67" s="131"/>
      <c r="AI67" s="131"/>
      <c r="AJ67" s="131" t="s">
        <v>1474</v>
      </c>
      <c r="AK67" s="131"/>
      <c r="AL67" s="138">
        <f t="shared" si="10"/>
        <v>1</v>
      </c>
      <c r="AN67" s="73">
        <f>IF(SUMPRODUCT((A$14:A67=A67)*(B$14:B67=B67)*(D$14:D67=D67))&gt;1,0,1)</f>
        <v>1</v>
      </c>
      <c r="AO67" s="50" t="str">
        <f t="shared" si="2"/>
        <v>Contratos de prestación de servicios profesionales y de apoyo a la gestión</v>
      </c>
      <c r="AP67" s="50" t="str">
        <f t="shared" si="3"/>
        <v>Contratación directa</v>
      </c>
      <c r="AQ67" s="50" t="str">
        <f>IF(ISBLANK(G67),1,IFERROR(VLOOKUP(G67,Tipo!$C$12:$C$27,1,FALSE),"NO"))</f>
        <v>Prestación de servicios profesionales y de apoyo a la gestión, o para la ejecución de trabajos artísticos que sólo puedan encomendarse a determinadas personas naturales;</v>
      </c>
      <c r="AR67" s="50" t="str">
        <f t="shared" si="4"/>
        <v>Inversión</v>
      </c>
      <c r="AS67" s="50" t="str">
        <f>IF(ISBLANK(K67),1,IFERROR(VLOOKUP(K67,Eje_Pilar_Prop!C48:C152,1,FALSE),"NO"))</f>
        <v>NO</v>
      </c>
      <c r="AT67" s="50" t="str">
        <f t="shared" si="5"/>
        <v>SECOP II</v>
      </c>
      <c r="AU67" s="38">
        <f t="shared" si="9"/>
        <v>1</v>
      </c>
      <c r="AV67" s="50" t="str">
        <f t="shared" si="6"/>
        <v>Bogotá Mejor para Todos</v>
      </c>
    </row>
    <row r="68" spans="1:48" ht="45" customHeight="1">
      <c r="A68" s="204">
        <v>55</v>
      </c>
      <c r="B68" s="131">
        <v>2020</v>
      </c>
      <c r="C68" s="131" t="s">
        <v>353</v>
      </c>
      <c r="D68" s="210" t="s">
        <v>499</v>
      </c>
      <c r="E68" s="210" t="s">
        <v>140</v>
      </c>
      <c r="F68" s="210" t="s">
        <v>34</v>
      </c>
      <c r="G68" s="210" t="s">
        <v>161</v>
      </c>
      <c r="H68" s="229" t="s">
        <v>889</v>
      </c>
      <c r="I68" s="229" t="s">
        <v>135</v>
      </c>
      <c r="J68" s="229" t="s">
        <v>362</v>
      </c>
      <c r="K68" s="131">
        <v>45</v>
      </c>
      <c r="L68" s="234" t="str">
        <f>IF(ISERROR(VLOOKUP(K68,Eje_Pilar_Prop!$C$2:$E$104,2,FALSE))," ",VLOOKUP(K68,Eje_Pilar_Prop!$C$2:$E$104,2,FALSE))</f>
        <v>Gobernanza e influencia local, regional e internacional</v>
      </c>
      <c r="M68" s="234" t="str">
        <f>IF(ISERROR(VLOOKUP(K68,Eje_Pilar_Prop!$C$2:$E$104,3,FALSE))," ",VLOOKUP(K68,Eje_Pilar_Prop!$C$2:$E$104,3,FALSE))</f>
        <v>Eje Transversal 4 Gobierno Legitimo, Fortalecimiento Local y Eficiencia</v>
      </c>
      <c r="N68" s="132">
        <v>1501</v>
      </c>
      <c r="O68" s="133">
        <v>1014288129</v>
      </c>
      <c r="P68" s="131" t="s">
        <v>1135</v>
      </c>
      <c r="Q68" s="239">
        <v>7700000</v>
      </c>
      <c r="R68" s="65"/>
      <c r="S68" s="48"/>
      <c r="T68" s="49">
        <v>1</v>
      </c>
      <c r="U68" s="239">
        <v>3813333</v>
      </c>
      <c r="V68" s="251">
        <f t="shared" si="0"/>
        <v>11513333</v>
      </c>
      <c r="W68" s="257">
        <v>11513333</v>
      </c>
      <c r="X68" s="135">
        <v>43875</v>
      </c>
      <c r="Y68" s="135">
        <v>43875</v>
      </c>
      <c r="Z68" s="135">
        <v>44032</v>
      </c>
      <c r="AA68" s="136">
        <v>105</v>
      </c>
      <c r="AB68" s="136">
        <v>1</v>
      </c>
      <c r="AC68" s="136">
        <v>52</v>
      </c>
      <c r="AD68" s="133"/>
      <c r="AE68" s="137"/>
      <c r="AF68" s="135"/>
      <c r="AG68" s="134"/>
      <c r="AH68" s="131"/>
      <c r="AI68" s="131"/>
      <c r="AJ68" s="131" t="s">
        <v>1474</v>
      </c>
      <c r="AK68" s="131"/>
      <c r="AL68" s="138">
        <f t="shared" si="10"/>
        <v>1</v>
      </c>
      <c r="AN68" s="73">
        <f>IF(SUMPRODUCT((A$14:A68=A68)*(B$14:B68=B68)*(D$14:D68=D68))&gt;1,0,1)</f>
        <v>1</v>
      </c>
      <c r="AO68" s="50" t="str">
        <f t="shared" si="2"/>
        <v>Contratos de prestación de servicios profesionales y de apoyo a la gestión</v>
      </c>
      <c r="AP68" s="50" t="str">
        <f t="shared" si="3"/>
        <v>Contratación directa</v>
      </c>
      <c r="AQ68" s="50" t="str">
        <f>IF(ISBLANK(G68),1,IFERROR(VLOOKUP(G68,Tipo!$C$12:$C$27,1,FALSE),"NO"))</f>
        <v>Prestación de servicios profesionales y de apoyo a la gestión, o para la ejecución de trabajos artísticos que sólo puedan encomendarse a determinadas personas naturales;</v>
      </c>
      <c r="AR68" s="50" t="str">
        <f t="shared" si="4"/>
        <v>Inversión</v>
      </c>
      <c r="AS68" s="50" t="str">
        <f>IF(ISBLANK(K68),1,IFERROR(VLOOKUP(K68,Eje_Pilar_Prop!C48:C153,1,FALSE),"NO"))</f>
        <v>NO</v>
      </c>
      <c r="AT68" s="50" t="str">
        <f t="shared" si="5"/>
        <v>SECOP II</v>
      </c>
      <c r="AU68" s="38">
        <f t="shared" si="9"/>
        <v>1</v>
      </c>
      <c r="AV68" s="50" t="str">
        <f t="shared" si="6"/>
        <v>Bogotá Mejor para Todos</v>
      </c>
    </row>
    <row r="69" spans="1:48" ht="45" customHeight="1">
      <c r="A69" s="204">
        <v>56</v>
      </c>
      <c r="B69" s="131">
        <v>2020</v>
      </c>
      <c r="C69" s="131" t="s">
        <v>353</v>
      </c>
      <c r="D69" s="210" t="s">
        <v>500</v>
      </c>
      <c r="E69" s="210" t="s">
        <v>140</v>
      </c>
      <c r="F69" s="210" t="s">
        <v>34</v>
      </c>
      <c r="G69" s="210" t="s">
        <v>161</v>
      </c>
      <c r="H69" s="229" t="s">
        <v>899</v>
      </c>
      <c r="I69" s="229" t="s">
        <v>135</v>
      </c>
      <c r="J69" s="229" t="s">
        <v>362</v>
      </c>
      <c r="K69" s="131">
        <v>45</v>
      </c>
      <c r="L69" s="234" t="str">
        <f>IF(ISERROR(VLOOKUP(K69,Eje_Pilar_Prop!$C$2:$E$104,2,FALSE))," ",VLOOKUP(K69,Eje_Pilar_Prop!$C$2:$E$104,2,FALSE))</f>
        <v>Gobernanza e influencia local, regional e internacional</v>
      </c>
      <c r="M69" s="234" t="str">
        <f>IF(ISERROR(VLOOKUP(K69,Eje_Pilar_Prop!$C$2:$E$104,3,FALSE))," ",VLOOKUP(K69,Eje_Pilar_Prop!$C$2:$E$104,3,FALSE))</f>
        <v>Eje Transversal 4 Gobierno Legitimo, Fortalecimiento Local y Eficiencia</v>
      </c>
      <c r="N69" s="132">
        <v>1501</v>
      </c>
      <c r="O69" s="133">
        <v>1018491004</v>
      </c>
      <c r="P69" s="131" t="s">
        <v>1136</v>
      </c>
      <c r="Q69" s="239">
        <v>12600000</v>
      </c>
      <c r="R69" s="65"/>
      <c r="S69" s="48"/>
      <c r="T69" s="49">
        <v>1</v>
      </c>
      <c r="U69" s="239">
        <v>6300000</v>
      </c>
      <c r="V69" s="251">
        <f t="shared" si="0"/>
        <v>18900000</v>
      </c>
      <c r="W69" s="257">
        <v>18900000</v>
      </c>
      <c r="X69" s="135">
        <v>43875</v>
      </c>
      <c r="Y69" s="135">
        <v>43875</v>
      </c>
      <c r="Z69" s="135">
        <v>44010</v>
      </c>
      <c r="AA69" s="136">
        <v>90</v>
      </c>
      <c r="AB69" s="136">
        <v>1</v>
      </c>
      <c r="AC69" s="136">
        <v>45</v>
      </c>
      <c r="AD69" s="133"/>
      <c r="AE69" s="137"/>
      <c r="AF69" s="135"/>
      <c r="AG69" s="134"/>
      <c r="AH69" s="131"/>
      <c r="AI69" s="131"/>
      <c r="AJ69" s="131" t="s">
        <v>1474</v>
      </c>
      <c r="AK69" s="131"/>
      <c r="AL69" s="138">
        <f t="shared" si="10"/>
        <v>1</v>
      </c>
      <c r="AN69" s="73">
        <f>IF(SUMPRODUCT((A$14:A69=A69)*(B$14:B69=B69)*(D$14:D69=D69))&gt;1,0,1)</f>
        <v>1</v>
      </c>
      <c r="AO69" s="50" t="str">
        <f t="shared" si="2"/>
        <v>Contratos de prestación de servicios profesionales y de apoyo a la gestión</v>
      </c>
      <c r="AP69" s="50" t="str">
        <f t="shared" si="3"/>
        <v>Contratación directa</v>
      </c>
      <c r="AQ69" s="50" t="str">
        <f>IF(ISBLANK(G69),1,IFERROR(VLOOKUP(G69,Tipo!$C$12:$C$27,1,FALSE),"NO"))</f>
        <v>Prestación de servicios profesionales y de apoyo a la gestión, o para la ejecución de trabajos artísticos que sólo puedan encomendarse a determinadas personas naturales;</v>
      </c>
      <c r="AR69" s="50" t="str">
        <f t="shared" si="4"/>
        <v>Inversión</v>
      </c>
      <c r="AS69" s="50" t="str">
        <f>IF(ISBLANK(K69),1,IFERROR(VLOOKUP(K69,Eje_Pilar_Prop!C49:C154,1,FALSE),"NO"))</f>
        <v>NO</v>
      </c>
      <c r="AT69" s="50" t="str">
        <f t="shared" si="5"/>
        <v>SECOP II</v>
      </c>
      <c r="AU69" s="38">
        <f t="shared" si="9"/>
        <v>1</v>
      </c>
      <c r="AV69" s="50" t="str">
        <f t="shared" si="6"/>
        <v>Bogotá Mejor para Todos</v>
      </c>
    </row>
    <row r="70" spans="1:48" ht="45" customHeight="1">
      <c r="A70" s="204">
        <v>57</v>
      </c>
      <c r="B70" s="131">
        <v>2020</v>
      </c>
      <c r="C70" s="131" t="s">
        <v>353</v>
      </c>
      <c r="D70" s="210" t="s">
        <v>501</v>
      </c>
      <c r="E70" s="210" t="s">
        <v>140</v>
      </c>
      <c r="F70" s="210" t="s">
        <v>34</v>
      </c>
      <c r="G70" s="210" t="s">
        <v>161</v>
      </c>
      <c r="H70" s="229" t="s">
        <v>900</v>
      </c>
      <c r="I70" s="229" t="s">
        <v>135</v>
      </c>
      <c r="J70" s="229" t="s">
        <v>362</v>
      </c>
      <c r="K70" s="131">
        <v>45</v>
      </c>
      <c r="L70" s="234" t="str">
        <f>IF(ISERROR(VLOOKUP(K70,Eje_Pilar_Prop!$C$2:$E$104,2,FALSE))," ",VLOOKUP(K70,Eje_Pilar_Prop!$C$2:$E$104,2,FALSE))</f>
        <v>Gobernanza e influencia local, regional e internacional</v>
      </c>
      <c r="M70" s="234" t="str">
        <f>IF(ISERROR(VLOOKUP(K70,Eje_Pilar_Prop!$C$2:$E$104,3,FALSE))," ",VLOOKUP(K70,Eje_Pilar_Prop!$C$2:$E$104,3,FALSE))</f>
        <v>Eje Transversal 4 Gobierno Legitimo, Fortalecimiento Local y Eficiencia</v>
      </c>
      <c r="N70" s="132">
        <v>1501</v>
      </c>
      <c r="O70" s="133">
        <v>1014258132</v>
      </c>
      <c r="P70" s="131" t="s">
        <v>1137</v>
      </c>
      <c r="Q70" s="239">
        <v>7700000</v>
      </c>
      <c r="R70" s="65"/>
      <c r="S70" s="48"/>
      <c r="T70" s="49">
        <v>1</v>
      </c>
      <c r="U70" s="239">
        <v>3813333</v>
      </c>
      <c r="V70" s="251">
        <f t="shared" si="0"/>
        <v>11513333</v>
      </c>
      <c r="W70" s="257">
        <v>11513333</v>
      </c>
      <c r="X70" s="135">
        <v>43874</v>
      </c>
      <c r="Y70" s="135">
        <v>43875</v>
      </c>
      <c r="Z70" s="135">
        <v>44032</v>
      </c>
      <c r="AA70" s="136">
        <v>105</v>
      </c>
      <c r="AB70" s="136">
        <v>1</v>
      </c>
      <c r="AC70" s="136">
        <v>52</v>
      </c>
      <c r="AD70" s="133"/>
      <c r="AE70" s="137"/>
      <c r="AF70" s="135"/>
      <c r="AG70" s="134"/>
      <c r="AH70" s="131"/>
      <c r="AI70" s="131"/>
      <c r="AJ70" s="131" t="s">
        <v>1474</v>
      </c>
      <c r="AK70" s="131"/>
      <c r="AL70" s="138">
        <f t="shared" si="10"/>
        <v>1</v>
      </c>
      <c r="AN70" s="73">
        <f>IF(SUMPRODUCT((A$14:A70=A70)*(B$14:B70=B70)*(D$14:D70=D70))&gt;1,0,1)</f>
        <v>1</v>
      </c>
      <c r="AO70" s="50" t="str">
        <f t="shared" si="2"/>
        <v>Contratos de prestación de servicios profesionales y de apoyo a la gestión</v>
      </c>
      <c r="AP70" s="50" t="str">
        <f t="shared" si="3"/>
        <v>Contratación directa</v>
      </c>
      <c r="AQ70" s="50" t="str">
        <f>IF(ISBLANK(G70),1,IFERROR(VLOOKUP(G70,Tipo!$C$12:$C$27,1,FALSE),"NO"))</f>
        <v>Prestación de servicios profesionales y de apoyo a la gestión, o para la ejecución de trabajos artísticos que sólo puedan encomendarse a determinadas personas naturales;</v>
      </c>
      <c r="AR70" s="50" t="str">
        <f t="shared" si="4"/>
        <v>Inversión</v>
      </c>
      <c r="AS70" s="50" t="str">
        <f>IF(ISBLANK(K70),1,IFERROR(VLOOKUP(K70,Eje_Pilar_Prop!C50:C155,1,FALSE),"NO"))</f>
        <v>NO</v>
      </c>
      <c r="AT70" s="50" t="str">
        <f t="shared" si="5"/>
        <v>SECOP II</v>
      </c>
      <c r="AU70" s="38">
        <f t="shared" si="9"/>
        <v>1</v>
      </c>
      <c r="AV70" s="50" t="str">
        <f t="shared" si="6"/>
        <v>Bogotá Mejor para Todos</v>
      </c>
    </row>
    <row r="71" spans="1:48" ht="45" customHeight="1">
      <c r="A71" s="204">
        <v>58</v>
      </c>
      <c r="B71" s="131">
        <v>2020</v>
      </c>
      <c r="C71" s="131" t="s">
        <v>353</v>
      </c>
      <c r="D71" s="210" t="s">
        <v>502</v>
      </c>
      <c r="E71" s="210" t="s">
        <v>140</v>
      </c>
      <c r="F71" s="210" t="s">
        <v>34</v>
      </c>
      <c r="G71" s="210" t="s">
        <v>161</v>
      </c>
      <c r="H71" s="229" t="s">
        <v>866</v>
      </c>
      <c r="I71" s="229" t="s">
        <v>135</v>
      </c>
      <c r="J71" s="229" t="s">
        <v>362</v>
      </c>
      <c r="K71" s="131">
        <v>3</v>
      </c>
      <c r="L71" s="234" t="str">
        <f>IF(ISERROR(VLOOKUP(K71,Eje_Pilar_Prop!$C$2:$E$104,2,FALSE))," ",VLOOKUP(K71,Eje_Pilar_Prop!$C$2:$E$104,2,FALSE))</f>
        <v>Igualdad y autonomía para una Bogotá incluyente</v>
      </c>
      <c r="M71" s="234" t="str">
        <f>IF(ISERROR(VLOOKUP(K71,Eje_Pilar_Prop!$C$2:$E$104,3,FALSE))," ",VLOOKUP(K71,Eje_Pilar_Prop!$C$2:$E$104,3,FALSE))</f>
        <v>Pilar 1 Igualdad de Calidad de Vida</v>
      </c>
      <c r="N71" s="132">
        <v>1477</v>
      </c>
      <c r="O71" s="133">
        <v>57441957</v>
      </c>
      <c r="P71" s="131" t="s">
        <v>1138</v>
      </c>
      <c r="Q71" s="239">
        <v>14700000</v>
      </c>
      <c r="R71" s="65"/>
      <c r="S71" s="48"/>
      <c r="T71" s="49">
        <v>1</v>
      </c>
      <c r="U71" s="239">
        <v>7280000</v>
      </c>
      <c r="V71" s="251">
        <f t="shared" si="0"/>
        <v>21980000</v>
      </c>
      <c r="W71" s="257">
        <v>21980000</v>
      </c>
      <c r="X71" s="135">
        <v>43874</v>
      </c>
      <c r="Y71" s="135">
        <v>43875</v>
      </c>
      <c r="Z71" s="135">
        <v>44032</v>
      </c>
      <c r="AA71" s="136">
        <v>105</v>
      </c>
      <c r="AB71" s="136">
        <v>1</v>
      </c>
      <c r="AC71" s="136">
        <v>52</v>
      </c>
      <c r="AD71" s="133"/>
      <c r="AE71" s="137"/>
      <c r="AF71" s="135"/>
      <c r="AG71" s="134"/>
      <c r="AH71" s="131"/>
      <c r="AI71" s="131"/>
      <c r="AJ71" s="131" t="s">
        <v>1474</v>
      </c>
      <c r="AK71" s="131"/>
      <c r="AL71" s="138">
        <f t="shared" si="10"/>
        <v>1</v>
      </c>
      <c r="AN71" s="73">
        <f>IF(SUMPRODUCT((A$14:A71=A71)*(B$14:B71=B71)*(D$14:D71=D71))&gt;1,0,1)</f>
        <v>1</v>
      </c>
      <c r="AO71" s="50" t="str">
        <f t="shared" si="2"/>
        <v>Contratos de prestación de servicios profesionales y de apoyo a la gestión</v>
      </c>
      <c r="AP71" s="50" t="str">
        <f t="shared" si="3"/>
        <v>Contratación directa</v>
      </c>
      <c r="AQ71" s="50" t="str">
        <f>IF(ISBLANK(G71),1,IFERROR(VLOOKUP(G71,Tipo!$C$12:$C$27,1,FALSE),"NO"))</f>
        <v>Prestación de servicios profesionales y de apoyo a la gestión, o para la ejecución de trabajos artísticos que sólo puedan encomendarse a determinadas personas naturales;</v>
      </c>
      <c r="AR71" s="50" t="str">
        <f t="shared" si="4"/>
        <v>Inversión</v>
      </c>
      <c r="AS71" s="50" t="str">
        <f>IF(ISBLANK(K71),1,IFERROR(VLOOKUP(K71,Eje_Pilar_Prop!C51:C156,1,FALSE),"NO"))</f>
        <v>NO</v>
      </c>
      <c r="AT71" s="50" t="str">
        <f t="shared" si="5"/>
        <v>SECOP II</v>
      </c>
      <c r="AU71" s="38">
        <f t="shared" si="9"/>
        <v>1</v>
      </c>
      <c r="AV71" s="50" t="str">
        <f t="shared" si="6"/>
        <v>Bogotá Mejor para Todos</v>
      </c>
    </row>
    <row r="72" spans="1:48" ht="45" customHeight="1">
      <c r="A72" s="204">
        <v>59</v>
      </c>
      <c r="B72" s="131">
        <v>2020</v>
      </c>
      <c r="C72" s="131" t="s">
        <v>353</v>
      </c>
      <c r="D72" s="210" t="s">
        <v>503</v>
      </c>
      <c r="E72" s="210" t="s">
        <v>140</v>
      </c>
      <c r="F72" s="210" t="s">
        <v>34</v>
      </c>
      <c r="G72" s="210" t="s">
        <v>161</v>
      </c>
      <c r="H72" s="229" t="s">
        <v>896</v>
      </c>
      <c r="I72" s="229" t="s">
        <v>135</v>
      </c>
      <c r="J72" s="229" t="s">
        <v>362</v>
      </c>
      <c r="K72" s="131">
        <v>45</v>
      </c>
      <c r="L72" s="234" t="str">
        <f>IF(ISERROR(VLOOKUP(K72,Eje_Pilar_Prop!$C$2:$E$104,2,FALSE))," ",VLOOKUP(K72,Eje_Pilar_Prop!$C$2:$E$104,2,FALSE))</f>
        <v>Gobernanza e influencia local, regional e internacional</v>
      </c>
      <c r="M72" s="234" t="str">
        <f>IF(ISERROR(VLOOKUP(K72,Eje_Pilar_Prop!$C$2:$E$104,3,FALSE))," ",VLOOKUP(K72,Eje_Pilar_Prop!$C$2:$E$104,3,FALSE))</f>
        <v>Eje Transversal 4 Gobierno Legitimo, Fortalecimiento Local y Eficiencia</v>
      </c>
      <c r="N72" s="132">
        <v>1501</v>
      </c>
      <c r="O72" s="133">
        <v>92559165</v>
      </c>
      <c r="P72" s="131" t="s">
        <v>1139</v>
      </c>
      <c r="Q72" s="239">
        <v>12000000</v>
      </c>
      <c r="R72" s="65"/>
      <c r="S72" s="48"/>
      <c r="T72" s="49">
        <v>0</v>
      </c>
      <c r="U72" s="239">
        <v>0</v>
      </c>
      <c r="V72" s="251">
        <f t="shared" si="0"/>
        <v>12000000</v>
      </c>
      <c r="W72" s="257">
        <v>12000000</v>
      </c>
      <c r="X72" s="135">
        <v>43879</v>
      </c>
      <c r="Y72" s="135">
        <v>43879</v>
      </c>
      <c r="Z72" s="135">
        <v>43968</v>
      </c>
      <c r="AA72" s="136">
        <v>90</v>
      </c>
      <c r="AB72" s="136">
        <v>0</v>
      </c>
      <c r="AC72" s="136">
        <v>0</v>
      </c>
      <c r="AD72" s="133"/>
      <c r="AE72" s="137"/>
      <c r="AF72" s="135"/>
      <c r="AG72" s="134"/>
      <c r="AH72" s="131"/>
      <c r="AI72" s="131"/>
      <c r="AJ72" s="131" t="s">
        <v>1474</v>
      </c>
      <c r="AK72" s="131"/>
      <c r="AL72" s="138">
        <f t="shared" si="10"/>
        <v>1</v>
      </c>
      <c r="AN72" s="73">
        <f>IF(SUMPRODUCT((A$14:A72=A72)*(B$14:B72=B72)*(D$14:D72=D72))&gt;1,0,1)</f>
        <v>1</v>
      </c>
      <c r="AO72" s="50" t="str">
        <f t="shared" si="2"/>
        <v>Contratos de prestación de servicios profesionales y de apoyo a la gestión</v>
      </c>
      <c r="AP72" s="50" t="str">
        <f t="shared" si="3"/>
        <v>Contratación directa</v>
      </c>
      <c r="AQ72" s="50" t="str">
        <f>IF(ISBLANK(G72),1,IFERROR(VLOOKUP(G72,Tipo!$C$12:$C$27,1,FALSE),"NO"))</f>
        <v>Prestación de servicios profesionales y de apoyo a la gestión, o para la ejecución de trabajos artísticos que sólo puedan encomendarse a determinadas personas naturales;</v>
      </c>
      <c r="AR72" s="50" t="str">
        <f t="shared" si="4"/>
        <v>Inversión</v>
      </c>
      <c r="AS72" s="50" t="str">
        <f>IF(ISBLANK(K72),1,IFERROR(VLOOKUP(K72,Eje_Pilar_Prop!C52:C157,1,FALSE),"NO"))</f>
        <v>NO</v>
      </c>
      <c r="AT72" s="50" t="str">
        <f t="shared" si="5"/>
        <v>SECOP II</v>
      </c>
      <c r="AU72" s="38">
        <f t="shared" si="9"/>
        <v>1</v>
      </c>
      <c r="AV72" s="50" t="str">
        <f t="shared" si="6"/>
        <v>Bogotá Mejor para Todos</v>
      </c>
    </row>
    <row r="73" spans="1:48" ht="45" customHeight="1">
      <c r="A73" s="204">
        <v>61</v>
      </c>
      <c r="B73" s="131">
        <v>2020</v>
      </c>
      <c r="C73" s="131" t="s">
        <v>353</v>
      </c>
      <c r="D73" s="210" t="s">
        <v>504</v>
      </c>
      <c r="E73" s="210" t="s">
        <v>140</v>
      </c>
      <c r="F73" s="210" t="s">
        <v>34</v>
      </c>
      <c r="G73" s="210" t="s">
        <v>161</v>
      </c>
      <c r="H73" s="229" t="s">
        <v>901</v>
      </c>
      <c r="I73" s="229" t="s">
        <v>135</v>
      </c>
      <c r="J73" s="229" t="s">
        <v>362</v>
      </c>
      <c r="K73" s="131">
        <v>45</v>
      </c>
      <c r="L73" s="234" t="str">
        <f>IF(ISERROR(VLOOKUP(K73,Eje_Pilar_Prop!$C$2:$E$104,2,FALSE))," ",VLOOKUP(K73,Eje_Pilar_Prop!$C$2:$E$104,2,FALSE))</f>
        <v>Gobernanza e influencia local, regional e internacional</v>
      </c>
      <c r="M73" s="234" t="str">
        <f>IF(ISERROR(VLOOKUP(K73,Eje_Pilar_Prop!$C$2:$E$104,3,FALSE))," ",VLOOKUP(K73,Eje_Pilar_Prop!$C$2:$E$104,3,FALSE))</f>
        <v>Eje Transversal 4 Gobierno Legitimo, Fortalecimiento Local y Eficiencia</v>
      </c>
      <c r="N73" s="132">
        <v>1501</v>
      </c>
      <c r="O73" s="133">
        <v>1014204046</v>
      </c>
      <c r="P73" s="131" t="s">
        <v>1140</v>
      </c>
      <c r="Q73" s="239">
        <v>8700000</v>
      </c>
      <c r="R73" s="65"/>
      <c r="S73" s="48"/>
      <c r="T73" s="49">
        <v>1</v>
      </c>
      <c r="U73" s="239">
        <v>4350000</v>
      </c>
      <c r="V73" s="251">
        <f t="shared" si="0"/>
        <v>13050000</v>
      </c>
      <c r="W73" s="257">
        <v>13050000</v>
      </c>
      <c r="X73" s="135">
        <v>43882</v>
      </c>
      <c r="Y73" s="135">
        <v>43885</v>
      </c>
      <c r="Z73" s="135">
        <v>44020</v>
      </c>
      <c r="AA73" s="136">
        <v>90</v>
      </c>
      <c r="AB73" s="136">
        <v>1</v>
      </c>
      <c r="AC73" s="136">
        <v>45</v>
      </c>
      <c r="AD73" s="133"/>
      <c r="AE73" s="137"/>
      <c r="AF73" s="135"/>
      <c r="AG73" s="134"/>
      <c r="AH73" s="131"/>
      <c r="AI73" s="131"/>
      <c r="AJ73" s="131" t="s">
        <v>1474</v>
      </c>
      <c r="AK73" s="131"/>
      <c r="AL73" s="138">
        <f t="shared" si="10"/>
        <v>1</v>
      </c>
      <c r="AN73" s="73">
        <f>IF(SUMPRODUCT((A$14:A73=A73)*(B$14:B73=B73)*(D$14:D73=D73))&gt;1,0,1)</f>
        <v>1</v>
      </c>
      <c r="AO73" s="50" t="str">
        <f t="shared" si="2"/>
        <v>Contratos de prestación de servicios profesionales y de apoyo a la gestión</v>
      </c>
      <c r="AP73" s="50" t="str">
        <f t="shared" si="3"/>
        <v>Contratación directa</v>
      </c>
      <c r="AQ73" s="50" t="str">
        <f>IF(ISBLANK(G73),1,IFERROR(VLOOKUP(G73,Tipo!$C$12:$C$27,1,FALSE),"NO"))</f>
        <v>Prestación de servicios profesionales y de apoyo a la gestión, o para la ejecución de trabajos artísticos que sólo puedan encomendarse a determinadas personas naturales;</v>
      </c>
      <c r="AR73" s="50" t="str">
        <f t="shared" si="4"/>
        <v>Inversión</v>
      </c>
      <c r="AS73" s="50" t="str">
        <f>IF(ISBLANK(K73),1,IFERROR(VLOOKUP(K73,Eje_Pilar_Prop!C53:C158,1,FALSE),"NO"))</f>
        <v>NO</v>
      </c>
      <c r="AT73" s="50" t="str">
        <f t="shared" si="5"/>
        <v>SECOP II</v>
      </c>
      <c r="AU73" s="38">
        <f t="shared" si="9"/>
        <v>1</v>
      </c>
      <c r="AV73" s="50" t="str">
        <f t="shared" si="6"/>
        <v>Bogotá Mejor para Todos</v>
      </c>
    </row>
    <row r="74" spans="1:48" ht="45" customHeight="1">
      <c r="A74" s="204">
        <v>62</v>
      </c>
      <c r="B74" s="131">
        <v>2020</v>
      </c>
      <c r="C74" s="131" t="s">
        <v>353</v>
      </c>
      <c r="D74" s="210" t="s">
        <v>505</v>
      </c>
      <c r="E74" s="210" t="s">
        <v>140</v>
      </c>
      <c r="F74" s="210" t="s">
        <v>34</v>
      </c>
      <c r="G74" s="210" t="s">
        <v>161</v>
      </c>
      <c r="H74" s="229" t="s">
        <v>902</v>
      </c>
      <c r="I74" s="229" t="s">
        <v>135</v>
      </c>
      <c r="J74" s="229" t="s">
        <v>362</v>
      </c>
      <c r="K74" s="131">
        <v>18</v>
      </c>
      <c r="L74" s="234" t="str">
        <f>IF(ISERROR(VLOOKUP(K74,Eje_Pilar_Prop!$C$2:$E$104,2,FALSE))," ",VLOOKUP(K74,Eje_Pilar_Prop!$C$2:$E$104,2,FALSE))</f>
        <v>Mejor movilidad para todos</v>
      </c>
      <c r="M74" s="234" t="str">
        <f>IF(ISERROR(VLOOKUP(K74,Eje_Pilar_Prop!$C$2:$E$104,3,FALSE))," ",VLOOKUP(K74,Eje_Pilar_Prop!$C$2:$E$104,3,FALSE))</f>
        <v>Pilar 2 Democracía Urbana</v>
      </c>
      <c r="N74" s="132">
        <v>1490</v>
      </c>
      <c r="O74" s="133">
        <v>15664177</v>
      </c>
      <c r="P74" s="131" t="s">
        <v>1141</v>
      </c>
      <c r="Q74" s="239">
        <v>9763333</v>
      </c>
      <c r="R74" s="65"/>
      <c r="S74" s="48"/>
      <c r="T74" s="49">
        <v>1</v>
      </c>
      <c r="U74" s="239">
        <v>4736667</v>
      </c>
      <c r="V74" s="285">
        <f t="shared" si="0"/>
        <v>14500000</v>
      </c>
      <c r="W74" s="306">
        <v>14500000</v>
      </c>
      <c r="X74" s="135">
        <v>43881</v>
      </c>
      <c r="Y74" s="135">
        <v>43881</v>
      </c>
      <c r="Z74" s="135">
        <v>44032</v>
      </c>
      <c r="AA74" s="136">
        <v>90</v>
      </c>
      <c r="AB74" s="136">
        <v>1</v>
      </c>
      <c r="AC74" s="136">
        <v>49</v>
      </c>
      <c r="AD74" s="133"/>
      <c r="AE74" s="137"/>
      <c r="AF74" s="135"/>
      <c r="AG74" s="134"/>
      <c r="AH74" s="131"/>
      <c r="AI74" s="131"/>
      <c r="AJ74" s="131" t="s">
        <v>1474</v>
      </c>
      <c r="AK74" s="131"/>
      <c r="AL74" s="138">
        <f t="shared" si="10"/>
        <v>1</v>
      </c>
      <c r="AN74" s="73">
        <f>IF(SUMPRODUCT((A$14:A74=A74)*(B$14:B74=B74)*(D$14:D74=D74))&gt;1,0,1)</f>
        <v>1</v>
      </c>
      <c r="AO74" s="50" t="str">
        <f t="shared" si="2"/>
        <v>Contratos de prestación de servicios profesionales y de apoyo a la gestión</v>
      </c>
      <c r="AP74" s="50" t="str">
        <f t="shared" si="3"/>
        <v>Contratación directa</v>
      </c>
      <c r="AQ74" s="50" t="str">
        <f>IF(ISBLANK(G74),1,IFERROR(VLOOKUP(G74,Tipo!$C$12:$C$27,1,FALSE),"NO"))</f>
        <v>Prestación de servicios profesionales y de apoyo a la gestión, o para la ejecución de trabajos artísticos que sólo puedan encomendarse a determinadas personas naturales;</v>
      </c>
      <c r="AR74" s="50" t="str">
        <f t="shared" si="4"/>
        <v>Inversión</v>
      </c>
      <c r="AS74" s="50" t="str">
        <f>IF(ISBLANK(K74),1,IFERROR(VLOOKUP(K74,Eje_Pilar_Prop!C54:C159,1,FALSE),"NO"))</f>
        <v>NO</v>
      </c>
      <c r="AT74" s="50" t="str">
        <f t="shared" si="5"/>
        <v>SECOP II</v>
      </c>
      <c r="AU74" s="38">
        <f t="shared" si="9"/>
        <v>1</v>
      </c>
      <c r="AV74" s="50" t="str">
        <f t="shared" si="6"/>
        <v>Bogotá Mejor para Todos</v>
      </c>
    </row>
    <row r="75" spans="1:48" ht="45" customHeight="1">
      <c r="A75" s="204">
        <v>63</v>
      </c>
      <c r="B75" s="131">
        <v>2020</v>
      </c>
      <c r="C75" s="131" t="s">
        <v>353</v>
      </c>
      <c r="D75" s="210" t="s">
        <v>506</v>
      </c>
      <c r="E75" s="210" t="s">
        <v>140</v>
      </c>
      <c r="F75" s="210" t="s">
        <v>34</v>
      </c>
      <c r="G75" s="210" t="s">
        <v>161</v>
      </c>
      <c r="H75" s="229" t="s">
        <v>903</v>
      </c>
      <c r="I75" s="229" t="s">
        <v>135</v>
      </c>
      <c r="J75" s="229" t="s">
        <v>362</v>
      </c>
      <c r="K75" s="131">
        <v>38</v>
      </c>
      <c r="L75" s="234" t="str">
        <f>IF(ISERROR(VLOOKUP(K75,Eje_Pilar_Prop!$C$2:$E$104,2,FALSE))," ",VLOOKUP(K75,Eje_Pilar_Prop!$C$2:$E$104,2,FALSE))</f>
        <v>Recuperación y manejo de la Estructura Ecológica Principal</v>
      </c>
      <c r="M75" s="234" t="str">
        <f>IF(ISERROR(VLOOKUP(K75,Eje_Pilar_Prop!$C$2:$E$104,3,FALSE))," ",VLOOKUP(K75,Eje_Pilar_Prop!$C$2:$E$104,3,FALSE))</f>
        <v>Eje Transversal 3 Sostenibilidad Ambiental basada en la eficiencia energética</v>
      </c>
      <c r="N75" s="132">
        <v>1500</v>
      </c>
      <c r="O75" s="133">
        <v>1010207373</v>
      </c>
      <c r="P75" s="131" t="s">
        <v>1142</v>
      </c>
      <c r="Q75" s="239">
        <v>12600000</v>
      </c>
      <c r="R75" s="65"/>
      <c r="S75" s="48"/>
      <c r="T75" s="49">
        <v>0</v>
      </c>
      <c r="U75" s="239">
        <v>0</v>
      </c>
      <c r="V75" s="251">
        <f t="shared" si="0"/>
        <v>12600000</v>
      </c>
      <c r="W75" s="257">
        <v>12600000</v>
      </c>
      <c r="X75" s="135">
        <v>43881</v>
      </c>
      <c r="Y75" s="135">
        <v>43882</v>
      </c>
      <c r="Z75" s="135">
        <v>43984</v>
      </c>
      <c r="AA75" s="136">
        <v>90</v>
      </c>
      <c r="AB75" s="136">
        <v>0</v>
      </c>
      <c r="AC75" s="136">
        <v>0</v>
      </c>
      <c r="AD75" s="133"/>
      <c r="AE75" s="137"/>
      <c r="AF75" s="135"/>
      <c r="AG75" s="134"/>
      <c r="AH75" s="131"/>
      <c r="AI75" s="131"/>
      <c r="AJ75" s="131" t="s">
        <v>1474</v>
      </c>
      <c r="AK75" s="131"/>
      <c r="AL75" s="138">
        <f t="shared" si="10"/>
        <v>1</v>
      </c>
      <c r="AN75" s="73">
        <f>IF(SUMPRODUCT((A$14:A75=A75)*(B$14:B75=B75)*(D$14:D75=D75))&gt;1,0,1)</f>
        <v>1</v>
      </c>
      <c r="AO75" s="50" t="str">
        <f t="shared" si="2"/>
        <v>Contratos de prestación de servicios profesionales y de apoyo a la gestión</v>
      </c>
      <c r="AP75" s="50" t="str">
        <f t="shared" si="3"/>
        <v>Contratación directa</v>
      </c>
      <c r="AQ75" s="50" t="str">
        <f>IF(ISBLANK(G75),1,IFERROR(VLOOKUP(G75,Tipo!$C$12:$C$27,1,FALSE),"NO"))</f>
        <v>Prestación de servicios profesionales y de apoyo a la gestión, o para la ejecución de trabajos artísticos que sólo puedan encomendarse a determinadas personas naturales;</v>
      </c>
      <c r="AR75" s="50" t="str">
        <f t="shared" si="4"/>
        <v>Inversión</v>
      </c>
      <c r="AS75" s="50" t="str">
        <f>IF(ISBLANK(K75),1,IFERROR(VLOOKUP(K75,Eje_Pilar_Prop!C55:C160,1,FALSE),"NO"))</f>
        <v>NO</v>
      </c>
      <c r="AT75" s="50" t="str">
        <f t="shared" si="5"/>
        <v>SECOP II</v>
      </c>
      <c r="AU75" s="38">
        <f t="shared" si="9"/>
        <v>1</v>
      </c>
      <c r="AV75" s="50" t="str">
        <f t="shared" si="6"/>
        <v>Bogotá Mejor para Todos</v>
      </c>
    </row>
    <row r="76" spans="1:48" ht="45" customHeight="1">
      <c r="A76" s="204">
        <v>64</v>
      </c>
      <c r="B76" s="131">
        <v>2020</v>
      </c>
      <c r="C76" s="131" t="s">
        <v>353</v>
      </c>
      <c r="D76" s="210" t="s">
        <v>507</v>
      </c>
      <c r="E76" s="210" t="s">
        <v>140</v>
      </c>
      <c r="F76" s="210" t="s">
        <v>34</v>
      </c>
      <c r="G76" s="210" t="s">
        <v>161</v>
      </c>
      <c r="H76" s="229" t="s">
        <v>904</v>
      </c>
      <c r="I76" s="229" t="s">
        <v>135</v>
      </c>
      <c r="J76" s="229" t="s">
        <v>362</v>
      </c>
      <c r="K76" s="131">
        <v>18</v>
      </c>
      <c r="L76" s="234" t="str">
        <f>IF(ISERROR(VLOOKUP(K76,Eje_Pilar_Prop!$C$2:$E$104,2,FALSE))," ",VLOOKUP(K76,Eje_Pilar_Prop!$C$2:$E$104,2,FALSE))</f>
        <v>Mejor movilidad para todos</v>
      </c>
      <c r="M76" s="234" t="str">
        <f>IF(ISERROR(VLOOKUP(K76,Eje_Pilar_Prop!$C$2:$E$104,3,FALSE))," ",VLOOKUP(K76,Eje_Pilar_Prop!$C$2:$E$104,3,FALSE))</f>
        <v>Pilar 2 Democracía Urbana</v>
      </c>
      <c r="N76" s="132">
        <v>1490</v>
      </c>
      <c r="O76" s="133">
        <v>1077841961</v>
      </c>
      <c r="P76" s="131" t="s">
        <v>1143</v>
      </c>
      <c r="Q76" s="239">
        <v>5723333</v>
      </c>
      <c r="R76" s="65"/>
      <c r="S76" s="48"/>
      <c r="T76" s="49">
        <v>1</v>
      </c>
      <c r="U76" s="239">
        <v>2776667</v>
      </c>
      <c r="V76" s="285">
        <f t="shared" si="0"/>
        <v>8500000</v>
      </c>
      <c r="W76" s="306">
        <v>8500000</v>
      </c>
      <c r="X76" s="135">
        <v>43881</v>
      </c>
      <c r="Y76" s="135">
        <v>43881</v>
      </c>
      <c r="Z76" s="135">
        <v>44032</v>
      </c>
      <c r="AA76" s="136">
        <v>102</v>
      </c>
      <c r="AB76" s="136">
        <v>1</v>
      </c>
      <c r="AC76" s="136">
        <v>49</v>
      </c>
      <c r="AD76" s="133"/>
      <c r="AE76" s="137"/>
      <c r="AF76" s="135"/>
      <c r="AG76" s="134"/>
      <c r="AH76" s="131"/>
      <c r="AI76" s="131"/>
      <c r="AJ76" s="131" t="s">
        <v>1474</v>
      </c>
      <c r="AK76" s="131"/>
      <c r="AL76" s="138">
        <f t="shared" si="10"/>
        <v>1</v>
      </c>
      <c r="AN76" s="73">
        <f>IF(SUMPRODUCT((A$14:A76=A76)*(B$14:B76=B76)*(D$14:D76=D76))&gt;1,0,1)</f>
        <v>1</v>
      </c>
      <c r="AO76" s="50" t="str">
        <f t="shared" si="2"/>
        <v>Contratos de prestación de servicios profesionales y de apoyo a la gestión</v>
      </c>
      <c r="AP76" s="50" t="str">
        <f t="shared" si="3"/>
        <v>Contratación directa</v>
      </c>
      <c r="AQ76" s="50" t="str">
        <f>IF(ISBLANK(G76),1,IFERROR(VLOOKUP(G76,Tipo!$C$12:$C$27,1,FALSE),"NO"))</f>
        <v>Prestación de servicios profesionales y de apoyo a la gestión, o para la ejecución de trabajos artísticos que sólo puedan encomendarse a determinadas personas naturales;</v>
      </c>
      <c r="AR76" s="50" t="str">
        <f t="shared" si="4"/>
        <v>Inversión</v>
      </c>
      <c r="AS76" s="50" t="str">
        <f>IF(ISBLANK(K76),1,IFERROR(VLOOKUP(K76,Eje_Pilar_Prop!C56:C161,1,FALSE),"NO"))</f>
        <v>NO</v>
      </c>
      <c r="AT76" s="50" t="str">
        <f t="shared" si="5"/>
        <v>SECOP II</v>
      </c>
      <c r="AU76" s="38">
        <f t="shared" si="9"/>
        <v>1</v>
      </c>
      <c r="AV76" s="50" t="str">
        <f t="shared" ref="AV76:AV138" si="11">IF(ISBLANK(J76),1,IFERROR(VLOOKUP(J76,pdd,1,FALSE),"NO"))</f>
        <v>Bogotá Mejor para Todos</v>
      </c>
    </row>
    <row r="77" spans="1:48" ht="45" customHeight="1">
      <c r="A77" s="204">
        <v>65</v>
      </c>
      <c r="B77" s="131">
        <v>2020</v>
      </c>
      <c r="C77" s="131" t="s">
        <v>353</v>
      </c>
      <c r="D77" s="210" t="s">
        <v>508</v>
      </c>
      <c r="E77" s="210" t="s">
        <v>140</v>
      </c>
      <c r="F77" s="210" t="s">
        <v>34</v>
      </c>
      <c r="G77" s="210" t="s">
        <v>161</v>
      </c>
      <c r="H77" s="229" t="s">
        <v>905</v>
      </c>
      <c r="I77" s="229" t="s">
        <v>135</v>
      </c>
      <c r="J77" s="229" t="s">
        <v>362</v>
      </c>
      <c r="K77" s="131">
        <v>45</v>
      </c>
      <c r="L77" s="234" t="str">
        <f>IF(ISERROR(VLOOKUP(K77,Eje_Pilar_Prop!$C$2:$E$104,2,FALSE))," ",VLOOKUP(K77,Eje_Pilar_Prop!$C$2:$E$104,2,FALSE))</f>
        <v>Gobernanza e influencia local, regional e internacional</v>
      </c>
      <c r="M77" s="234" t="str">
        <f>IF(ISERROR(VLOOKUP(K77,Eje_Pilar_Prop!$C$2:$E$104,3,FALSE))," ",VLOOKUP(K77,Eje_Pilar_Prop!$C$2:$E$104,3,FALSE))</f>
        <v>Eje Transversal 4 Gobierno Legitimo, Fortalecimiento Local y Eficiencia</v>
      </c>
      <c r="N77" s="132">
        <v>1501</v>
      </c>
      <c r="O77" s="133">
        <v>79395150</v>
      </c>
      <c r="P77" s="131" t="s">
        <v>1144</v>
      </c>
      <c r="Q77" s="239">
        <v>12600000</v>
      </c>
      <c r="R77" s="65"/>
      <c r="S77" s="48"/>
      <c r="T77" s="49">
        <v>1</v>
      </c>
      <c r="U77" s="239">
        <v>6300000</v>
      </c>
      <c r="V77" s="251">
        <f t="shared" si="0"/>
        <v>18900000</v>
      </c>
      <c r="W77" s="257">
        <v>18900000</v>
      </c>
      <c r="X77" s="135">
        <v>43880</v>
      </c>
      <c r="Y77" s="135">
        <v>43880</v>
      </c>
      <c r="Z77" s="135">
        <v>44015</v>
      </c>
      <c r="AA77" s="136">
        <v>90</v>
      </c>
      <c r="AB77" s="136">
        <v>1</v>
      </c>
      <c r="AC77" s="136">
        <v>45</v>
      </c>
      <c r="AD77" s="133"/>
      <c r="AE77" s="137"/>
      <c r="AF77" s="135"/>
      <c r="AG77" s="134"/>
      <c r="AH77" s="131"/>
      <c r="AI77" s="131"/>
      <c r="AJ77" s="131" t="s">
        <v>1474</v>
      </c>
      <c r="AK77" s="131"/>
      <c r="AL77" s="138">
        <f t="shared" si="10"/>
        <v>1</v>
      </c>
      <c r="AN77" s="73">
        <f>IF(SUMPRODUCT((A$14:A77=A77)*(B$14:B77=B77)*(D$14:D77=D77))&gt;1,0,1)</f>
        <v>1</v>
      </c>
      <c r="AO77" s="50" t="str">
        <f t="shared" si="2"/>
        <v>Contratos de prestación de servicios profesionales y de apoyo a la gestión</v>
      </c>
      <c r="AP77" s="50" t="str">
        <f t="shared" si="3"/>
        <v>Contratación directa</v>
      </c>
      <c r="AQ77" s="50" t="str">
        <f>IF(ISBLANK(G77),1,IFERROR(VLOOKUP(G77,Tipo!$C$12:$C$27,1,FALSE),"NO"))</f>
        <v>Prestación de servicios profesionales y de apoyo a la gestión, o para la ejecución de trabajos artísticos que sólo puedan encomendarse a determinadas personas naturales;</v>
      </c>
      <c r="AR77" s="50" t="str">
        <f t="shared" si="4"/>
        <v>Inversión</v>
      </c>
      <c r="AS77" s="50" t="str">
        <f>IF(ISBLANK(K77),1,IFERROR(VLOOKUP(K77,Eje_Pilar_Prop!C57:C162,1,FALSE),"NO"))</f>
        <v>NO</v>
      </c>
      <c r="AT77" s="50" t="str">
        <f t="shared" si="5"/>
        <v>SECOP II</v>
      </c>
      <c r="AU77" s="38">
        <f t="shared" si="9"/>
        <v>1</v>
      </c>
      <c r="AV77" s="50" t="str">
        <f t="shared" si="11"/>
        <v>Bogotá Mejor para Todos</v>
      </c>
    </row>
    <row r="78" spans="1:48" ht="45" customHeight="1">
      <c r="A78" s="204">
        <v>66</v>
      </c>
      <c r="B78" s="131">
        <v>2020</v>
      </c>
      <c r="C78" s="131" t="s">
        <v>353</v>
      </c>
      <c r="D78" s="210" t="s">
        <v>509</v>
      </c>
      <c r="E78" s="210" t="s">
        <v>140</v>
      </c>
      <c r="F78" s="210" t="s">
        <v>34</v>
      </c>
      <c r="G78" s="210" t="s">
        <v>161</v>
      </c>
      <c r="H78" s="229" t="s">
        <v>906</v>
      </c>
      <c r="I78" s="229" t="s">
        <v>135</v>
      </c>
      <c r="J78" s="229" t="s">
        <v>362</v>
      </c>
      <c r="K78" s="131">
        <v>18</v>
      </c>
      <c r="L78" s="234" t="str">
        <f>IF(ISERROR(VLOOKUP(K78,Eje_Pilar_Prop!$C$2:$E$104,2,FALSE))," ",VLOOKUP(K78,Eje_Pilar_Prop!$C$2:$E$104,2,FALSE))</f>
        <v>Mejor movilidad para todos</v>
      </c>
      <c r="M78" s="234" t="str">
        <f>IF(ISERROR(VLOOKUP(K78,Eje_Pilar_Prop!$C$2:$E$104,3,FALSE))," ",VLOOKUP(K78,Eje_Pilar_Prop!$C$2:$E$104,3,FALSE))</f>
        <v>Pilar 2 Democracía Urbana</v>
      </c>
      <c r="N78" s="132">
        <v>1490</v>
      </c>
      <c r="O78" s="133">
        <v>79325159</v>
      </c>
      <c r="P78" s="131" t="s">
        <v>1145</v>
      </c>
      <c r="Q78" s="239">
        <v>5723333</v>
      </c>
      <c r="R78" s="65"/>
      <c r="S78" s="48"/>
      <c r="T78" s="49">
        <v>1</v>
      </c>
      <c r="U78" s="239">
        <v>2776667</v>
      </c>
      <c r="V78" s="285">
        <f t="shared" si="0"/>
        <v>8500000</v>
      </c>
      <c r="W78" s="306">
        <v>8500000</v>
      </c>
      <c r="X78" s="135">
        <v>43881</v>
      </c>
      <c r="Y78" s="135">
        <v>43881</v>
      </c>
      <c r="Z78" s="135">
        <v>43982</v>
      </c>
      <c r="AA78" s="136">
        <v>102</v>
      </c>
      <c r="AB78" s="136">
        <v>1</v>
      </c>
      <c r="AC78" s="136">
        <v>49</v>
      </c>
      <c r="AD78" s="133"/>
      <c r="AE78" s="137"/>
      <c r="AF78" s="135"/>
      <c r="AG78" s="134"/>
      <c r="AH78" s="131"/>
      <c r="AI78" s="131"/>
      <c r="AJ78" s="131" t="s">
        <v>1474</v>
      </c>
      <c r="AK78" s="131"/>
      <c r="AL78" s="138">
        <f t="shared" si="10"/>
        <v>1</v>
      </c>
      <c r="AN78" s="73">
        <f>IF(SUMPRODUCT((A$14:A78=A78)*(B$14:B78=B78)*(D$14:D78=D78))&gt;1,0,1)</f>
        <v>1</v>
      </c>
      <c r="AO78" s="50" t="str">
        <f t="shared" si="2"/>
        <v>Contratos de prestación de servicios profesionales y de apoyo a la gestión</v>
      </c>
      <c r="AP78" s="50" t="str">
        <f t="shared" si="3"/>
        <v>Contratación directa</v>
      </c>
      <c r="AQ78" s="50" t="str">
        <f>IF(ISBLANK(G78),1,IFERROR(VLOOKUP(G78,Tipo!$C$12:$C$27,1,FALSE),"NO"))</f>
        <v>Prestación de servicios profesionales y de apoyo a la gestión, o para la ejecución de trabajos artísticos que sólo puedan encomendarse a determinadas personas naturales;</v>
      </c>
      <c r="AR78" s="50" t="str">
        <f t="shared" si="4"/>
        <v>Inversión</v>
      </c>
      <c r="AS78" s="50" t="str">
        <f>IF(ISBLANK(K78),1,IFERROR(VLOOKUP(K78,Eje_Pilar_Prop!C58:C163,1,FALSE),"NO"))</f>
        <v>NO</v>
      </c>
      <c r="AT78" s="50" t="str">
        <f t="shared" si="5"/>
        <v>SECOP II</v>
      </c>
      <c r="AU78" s="38">
        <f t="shared" si="9"/>
        <v>1</v>
      </c>
      <c r="AV78" s="50" t="str">
        <f t="shared" si="11"/>
        <v>Bogotá Mejor para Todos</v>
      </c>
    </row>
    <row r="79" spans="1:48" ht="45" customHeight="1">
      <c r="A79" s="204">
        <v>67</v>
      </c>
      <c r="B79" s="131">
        <v>2020</v>
      </c>
      <c r="C79" s="131" t="s">
        <v>353</v>
      </c>
      <c r="D79" s="210" t="s">
        <v>510</v>
      </c>
      <c r="E79" s="210" t="s">
        <v>140</v>
      </c>
      <c r="F79" s="210" t="s">
        <v>34</v>
      </c>
      <c r="G79" s="210" t="s">
        <v>161</v>
      </c>
      <c r="H79" s="229" t="s">
        <v>895</v>
      </c>
      <c r="I79" s="229" t="s">
        <v>135</v>
      </c>
      <c r="J79" s="229" t="s">
        <v>362</v>
      </c>
      <c r="K79" s="131">
        <v>45</v>
      </c>
      <c r="L79" s="234" t="str">
        <f>IF(ISERROR(VLOOKUP(K79,Eje_Pilar_Prop!$C$2:$E$104,2,FALSE))," ",VLOOKUP(K79,Eje_Pilar_Prop!$C$2:$E$104,2,FALSE))</f>
        <v>Gobernanza e influencia local, regional e internacional</v>
      </c>
      <c r="M79" s="234" t="str">
        <f>IF(ISERROR(VLOOKUP(K79,Eje_Pilar_Prop!$C$2:$E$104,3,FALSE))," ",VLOOKUP(K79,Eje_Pilar_Prop!$C$2:$E$104,3,FALSE))</f>
        <v>Eje Transversal 4 Gobierno Legitimo, Fortalecimiento Local y Eficiencia</v>
      </c>
      <c r="N79" s="132">
        <v>1501</v>
      </c>
      <c r="O79" s="133">
        <v>1014195598</v>
      </c>
      <c r="P79" s="131" t="s">
        <v>1146</v>
      </c>
      <c r="Q79" s="239">
        <v>12600000</v>
      </c>
      <c r="R79" s="65"/>
      <c r="S79" s="48"/>
      <c r="T79" s="49">
        <v>0</v>
      </c>
      <c r="U79" s="239">
        <v>0</v>
      </c>
      <c r="V79" s="251">
        <f t="shared" ref="V79:V143" si="12">+Q79+S79+U79</f>
        <v>12600000</v>
      </c>
      <c r="W79" s="257">
        <v>12600000</v>
      </c>
      <c r="X79" s="135">
        <v>43881</v>
      </c>
      <c r="Y79" s="135">
        <v>43881</v>
      </c>
      <c r="Z79" s="135">
        <v>43970</v>
      </c>
      <c r="AA79" s="136">
        <v>90</v>
      </c>
      <c r="AB79" s="136">
        <v>0</v>
      </c>
      <c r="AC79" s="136">
        <v>0</v>
      </c>
      <c r="AD79" s="133"/>
      <c r="AE79" s="137"/>
      <c r="AF79" s="135"/>
      <c r="AG79" s="134"/>
      <c r="AH79" s="131"/>
      <c r="AI79" s="131"/>
      <c r="AJ79" s="131" t="s">
        <v>1474</v>
      </c>
      <c r="AK79" s="131"/>
      <c r="AL79" s="138">
        <f t="shared" ref="AL79:AL111" si="13">IF(ISERROR(W79/V79),"-",(W79/V79))</f>
        <v>1</v>
      </c>
      <c r="AN79" s="73">
        <f>IF(SUMPRODUCT((A$14:A79=A79)*(B$14:B79=B79)*(D$14:D79=D79))&gt;1,0,1)</f>
        <v>1</v>
      </c>
      <c r="AO79" s="50" t="str">
        <f t="shared" si="2"/>
        <v>Contratos de prestación de servicios profesionales y de apoyo a la gestión</v>
      </c>
      <c r="AP79" s="50" t="str">
        <f t="shared" si="3"/>
        <v>Contratación directa</v>
      </c>
      <c r="AQ79" s="50" t="str">
        <f>IF(ISBLANK(G79),1,IFERROR(VLOOKUP(G79,Tipo!$C$12:$C$27,1,FALSE),"NO"))</f>
        <v>Prestación de servicios profesionales y de apoyo a la gestión, o para la ejecución de trabajos artísticos que sólo puedan encomendarse a determinadas personas naturales;</v>
      </c>
      <c r="AR79" s="50" t="str">
        <f t="shared" si="4"/>
        <v>Inversión</v>
      </c>
      <c r="AS79" s="50" t="str">
        <f>IF(ISBLANK(K79),1,IFERROR(VLOOKUP(K79,Eje_Pilar_Prop!C59:C164,1,FALSE),"NO"))</f>
        <v>NO</v>
      </c>
      <c r="AT79" s="50" t="str">
        <f t="shared" si="5"/>
        <v>SECOP II</v>
      </c>
      <c r="AU79" s="38">
        <f t="shared" si="9"/>
        <v>1</v>
      </c>
      <c r="AV79" s="50" t="str">
        <f t="shared" si="11"/>
        <v>Bogotá Mejor para Todos</v>
      </c>
    </row>
    <row r="80" spans="1:48" ht="45" customHeight="1">
      <c r="A80" s="204">
        <v>68</v>
      </c>
      <c r="B80" s="131">
        <v>2020</v>
      </c>
      <c r="C80" s="131" t="s">
        <v>353</v>
      </c>
      <c r="D80" s="210" t="s">
        <v>511</v>
      </c>
      <c r="E80" s="210" t="s">
        <v>140</v>
      </c>
      <c r="F80" s="210" t="s">
        <v>34</v>
      </c>
      <c r="G80" s="210" t="s">
        <v>161</v>
      </c>
      <c r="H80" s="229" t="s">
        <v>866</v>
      </c>
      <c r="I80" s="229" t="s">
        <v>135</v>
      </c>
      <c r="J80" s="229" t="s">
        <v>362</v>
      </c>
      <c r="K80" s="131">
        <v>45</v>
      </c>
      <c r="L80" s="234" t="str">
        <f>IF(ISERROR(VLOOKUP(K80,Eje_Pilar_Prop!$C$2:$E$104,2,FALSE))," ",VLOOKUP(K80,Eje_Pilar_Prop!$C$2:$E$104,2,FALSE))</f>
        <v>Gobernanza e influencia local, regional e internacional</v>
      </c>
      <c r="M80" s="234" t="str">
        <f>IF(ISERROR(VLOOKUP(K80,Eje_Pilar_Prop!$C$2:$E$104,3,FALSE))," ",VLOOKUP(K80,Eje_Pilar_Prop!$C$2:$E$104,3,FALSE))</f>
        <v>Eje Transversal 4 Gobierno Legitimo, Fortalecimiento Local y Eficiencia</v>
      </c>
      <c r="N80" s="132">
        <v>1501</v>
      </c>
      <c r="O80" s="133">
        <v>1072921068</v>
      </c>
      <c r="P80" s="131" t="s">
        <v>1147</v>
      </c>
      <c r="Q80" s="239">
        <v>12600000</v>
      </c>
      <c r="R80" s="65"/>
      <c r="S80" s="48"/>
      <c r="T80" s="49">
        <v>0</v>
      </c>
      <c r="U80" s="239">
        <v>0</v>
      </c>
      <c r="V80" s="251">
        <f t="shared" si="12"/>
        <v>12600000</v>
      </c>
      <c r="W80" s="257">
        <v>12600000</v>
      </c>
      <c r="X80" s="135">
        <v>43881</v>
      </c>
      <c r="Y80" s="135">
        <v>43882</v>
      </c>
      <c r="Z80" s="135">
        <v>43971</v>
      </c>
      <c r="AA80" s="136">
        <v>90</v>
      </c>
      <c r="AB80" s="136">
        <v>0</v>
      </c>
      <c r="AC80" s="136">
        <v>0</v>
      </c>
      <c r="AD80" s="133"/>
      <c r="AE80" s="137"/>
      <c r="AF80" s="135"/>
      <c r="AG80" s="134"/>
      <c r="AH80" s="131"/>
      <c r="AI80" s="131"/>
      <c r="AJ80" s="131" t="s">
        <v>1474</v>
      </c>
      <c r="AK80" s="131"/>
      <c r="AL80" s="138">
        <f t="shared" si="13"/>
        <v>1</v>
      </c>
      <c r="AN80" s="73">
        <f>IF(SUMPRODUCT((A$14:A80=A80)*(B$14:B80=B80)*(D$14:D80=D80))&gt;1,0,1)</f>
        <v>1</v>
      </c>
      <c r="AO80" s="50" t="str">
        <f t="shared" si="2"/>
        <v>Contratos de prestación de servicios profesionales y de apoyo a la gestión</v>
      </c>
      <c r="AP80" s="50" t="str">
        <f t="shared" si="3"/>
        <v>Contratación directa</v>
      </c>
      <c r="AQ80" s="50" t="str">
        <f>IF(ISBLANK(G80),1,IFERROR(VLOOKUP(G80,Tipo!$C$12:$C$27,1,FALSE),"NO"))</f>
        <v>Prestación de servicios profesionales y de apoyo a la gestión, o para la ejecución de trabajos artísticos que sólo puedan encomendarse a determinadas personas naturales;</v>
      </c>
      <c r="AR80" s="50" t="str">
        <f t="shared" si="4"/>
        <v>Inversión</v>
      </c>
      <c r="AS80" s="50" t="str">
        <f>IF(ISBLANK(K80),1,IFERROR(VLOOKUP(K80,Eje_Pilar_Prop!C60:C165,1,FALSE),"NO"))</f>
        <v>NO</v>
      </c>
      <c r="AT80" s="50" t="str">
        <f t="shared" si="5"/>
        <v>SECOP II</v>
      </c>
      <c r="AU80" s="38">
        <f t="shared" si="9"/>
        <v>1</v>
      </c>
      <c r="AV80" s="50" t="str">
        <f t="shared" si="11"/>
        <v>Bogotá Mejor para Todos</v>
      </c>
    </row>
    <row r="81" spans="1:48" ht="45" customHeight="1">
      <c r="A81" s="204">
        <v>69</v>
      </c>
      <c r="B81" s="131">
        <v>2020</v>
      </c>
      <c r="C81" s="131" t="s">
        <v>353</v>
      </c>
      <c r="D81" s="210" t="s">
        <v>512</v>
      </c>
      <c r="E81" s="210" t="s">
        <v>140</v>
      </c>
      <c r="F81" s="210" t="s">
        <v>34</v>
      </c>
      <c r="G81" s="210" t="s">
        <v>161</v>
      </c>
      <c r="H81" s="229" t="s">
        <v>907</v>
      </c>
      <c r="I81" s="229" t="s">
        <v>135</v>
      </c>
      <c r="J81" s="229" t="s">
        <v>362</v>
      </c>
      <c r="K81" s="131">
        <v>18</v>
      </c>
      <c r="L81" s="234" t="str">
        <f>IF(ISERROR(VLOOKUP(K81,Eje_Pilar_Prop!$C$2:$E$104,2,FALSE))," ",VLOOKUP(K81,Eje_Pilar_Prop!$C$2:$E$104,2,FALSE))</f>
        <v>Mejor movilidad para todos</v>
      </c>
      <c r="M81" s="234" t="str">
        <f>IF(ISERROR(VLOOKUP(K81,Eje_Pilar_Prop!$C$2:$E$104,3,FALSE))," ",VLOOKUP(K81,Eje_Pilar_Prop!$C$2:$E$104,3,FALSE))</f>
        <v>Pilar 2 Democracía Urbana</v>
      </c>
      <c r="N81" s="132">
        <v>1490</v>
      </c>
      <c r="O81" s="133">
        <v>1014186810</v>
      </c>
      <c r="P81" s="131" t="s">
        <v>1148</v>
      </c>
      <c r="Q81" s="239">
        <v>5666666</v>
      </c>
      <c r="R81" s="65"/>
      <c r="S81" s="48"/>
      <c r="T81" s="49">
        <v>1</v>
      </c>
      <c r="U81" s="239">
        <v>2776667</v>
      </c>
      <c r="V81" s="285">
        <f t="shared" si="12"/>
        <v>8443333</v>
      </c>
      <c r="W81" s="306">
        <v>8443333</v>
      </c>
      <c r="X81" s="135">
        <v>43881</v>
      </c>
      <c r="Y81" s="135">
        <v>43882</v>
      </c>
      <c r="Z81" s="135">
        <v>44032</v>
      </c>
      <c r="AA81" s="136">
        <v>101</v>
      </c>
      <c r="AB81" s="136">
        <v>1</v>
      </c>
      <c r="AC81" s="136">
        <v>49</v>
      </c>
      <c r="AD81" s="133"/>
      <c r="AE81" s="137"/>
      <c r="AF81" s="135"/>
      <c r="AG81" s="134"/>
      <c r="AH81" s="131"/>
      <c r="AI81" s="131"/>
      <c r="AJ81" s="131" t="s">
        <v>1474</v>
      </c>
      <c r="AK81" s="131"/>
      <c r="AL81" s="138">
        <f t="shared" si="13"/>
        <v>1</v>
      </c>
      <c r="AN81" s="73">
        <f>IF(SUMPRODUCT((A$14:A81=A81)*(B$14:B81=B81)*(D$14:D81=D81))&gt;1,0,1)</f>
        <v>1</v>
      </c>
      <c r="AO81" s="50" t="str">
        <f t="shared" si="2"/>
        <v>Contratos de prestación de servicios profesionales y de apoyo a la gestión</v>
      </c>
      <c r="AP81" s="50" t="str">
        <f t="shared" si="3"/>
        <v>Contratación directa</v>
      </c>
      <c r="AQ81" s="50" t="str">
        <f>IF(ISBLANK(G81),1,IFERROR(VLOOKUP(G81,Tipo!$C$12:$C$27,1,FALSE),"NO"))</f>
        <v>Prestación de servicios profesionales y de apoyo a la gestión, o para la ejecución de trabajos artísticos que sólo puedan encomendarse a determinadas personas naturales;</v>
      </c>
      <c r="AR81" s="50" t="str">
        <f t="shared" si="4"/>
        <v>Inversión</v>
      </c>
      <c r="AS81" s="50" t="str">
        <f>IF(ISBLANK(K81),1,IFERROR(VLOOKUP(K81,Eje_Pilar_Prop!C61:C166,1,FALSE),"NO"))</f>
        <v>NO</v>
      </c>
      <c r="AT81" s="50" t="str">
        <f t="shared" si="5"/>
        <v>SECOP II</v>
      </c>
      <c r="AU81" s="38">
        <f t="shared" si="9"/>
        <v>1</v>
      </c>
      <c r="AV81" s="50" t="str">
        <f t="shared" si="11"/>
        <v>Bogotá Mejor para Todos</v>
      </c>
    </row>
    <row r="82" spans="1:48" ht="45" customHeight="1">
      <c r="A82" s="204">
        <v>70</v>
      </c>
      <c r="B82" s="131">
        <v>2020</v>
      </c>
      <c r="C82" s="131" t="s">
        <v>353</v>
      </c>
      <c r="D82" s="210" t="s">
        <v>513</v>
      </c>
      <c r="E82" s="210" t="s">
        <v>140</v>
      </c>
      <c r="F82" s="210" t="s">
        <v>34</v>
      </c>
      <c r="G82" s="210" t="s">
        <v>161</v>
      </c>
      <c r="H82" s="229" t="s">
        <v>906</v>
      </c>
      <c r="I82" s="229" t="s">
        <v>135</v>
      </c>
      <c r="J82" s="229" t="s">
        <v>362</v>
      </c>
      <c r="K82" s="131">
        <v>18</v>
      </c>
      <c r="L82" s="234" t="str">
        <f>IF(ISERROR(VLOOKUP(K82,Eje_Pilar_Prop!$C$2:$E$104,2,FALSE))," ",VLOOKUP(K82,Eje_Pilar_Prop!$C$2:$E$104,2,FALSE))</f>
        <v>Mejor movilidad para todos</v>
      </c>
      <c r="M82" s="234" t="str">
        <f>IF(ISERROR(VLOOKUP(K82,Eje_Pilar_Prop!$C$2:$E$104,3,FALSE))," ",VLOOKUP(K82,Eje_Pilar_Prop!$C$2:$E$104,3,FALSE))</f>
        <v>Pilar 2 Democracía Urbana</v>
      </c>
      <c r="N82" s="132">
        <v>1490</v>
      </c>
      <c r="O82" s="133">
        <v>1069402338</v>
      </c>
      <c r="P82" s="131" t="s">
        <v>1149</v>
      </c>
      <c r="Q82" s="239">
        <v>5666666</v>
      </c>
      <c r="R82" s="65"/>
      <c r="S82" s="48"/>
      <c r="T82" s="49">
        <v>1</v>
      </c>
      <c r="U82" s="239">
        <v>2776667</v>
      </c>
      <c r="V82" s="285">
        <f t="shared" si="12"/>
        <v>8443333</v>
      </c>
      <c r="W82" s="306">
        <v>8443333</v>
      </c>
      <c r="X82" s="135">
        <v>43881</v>
      </c>
      <c r="Y82" s="135">
        <v>43882</v>
      </c>
      <c r="Z82" s="135">
        <v>44032</v>
      </c>
      <c r="AA82" s="136">
        <v>101</v>
      </c>
      <c r="AB82" s="136">
        <v>1</v>
      </c>
      <c r="AC82" s="136">
        <v>49</v>
      </c>
      <c r="AD82" s="133"/>
      <c r="AE82" s="137"/>
      <c r="AF82" s="135"/>
      <c r="AG82" s="134"/>
      <c r="AH82" s="131"/>
      <c r="AI82" s="131"/>
      <c r="AJ82" s="131" t="s">
        <v>1474</v>
      </c>
      <c r="AK82" s="131"/>
      <c r="AL82" s="138">
        <f t="shared" si="13"/>
        <v>1</v>
      </c>
      <c r="AN82" s="73">
        <f>IF(SUMPRODUCT((A$14:A82=A82)*(B$14:B82=B82)*(D$14:D82=D82))&gt;1,0,1)</f>
        <v>1</v>
      </c>
      <c r="AO82" s="50" t="str">
        <f t="shared" si="2"/>
        <v>Contratos de prestación de servicios profesionales y de apoyo a la gestión</v>
      </c>
      <c r="AP82" s="50" t="str">
        <f t="shared" si="3"/>
        <v>Contratación directa</v>
      </c>
      <c r="AQ82" s="50" t="str">
        <f>IF(ISBLANK(G82),1,IFERROR(VLOOKUP(G82,Tipo!$C$12:$C$27,1,FALSE),"NO"))</f>
        <v>Prestación de servicios profesionales y de apoyo a la gestión, o para la ejecución de trabajos artísticos que sólo puedan encomendarse a determinadas personas naturales;</v>
      </c>
      <c r="AR82" s="50" t="str">
        <f t="shared" si="4"/>
        <v>Inversión</v>
      </c>
      <c r="AS82" s="50" t="str">
        <f>IF(ISBLANK(K82),1,IFERROR(VLOOKUP(K82,Eje_Pilar_Prop!C62:C167,1,FALSE),"NO"))</f>
        <v>NO</v>
      </c>
      <c r="AT82" s="50" t="str">
        <f t="shared" si="5"/>
        <v>SECOP II</v>
      </c>
      <c r="AU82" s="38">
        <f t="shared" si="9"/>
        <v>1</v>
      </c>
      <c r="AV82" s="50" t="str">
        <f t="shared" si="11"/>
        <v>Bogotá Mejor para Todos</v>
      </c>
    </row>
    <row r="83" spans="1:48" ht="45" customHeight="1">
      <c r="A83" s="204">
        <v>71</v>
      </c>
      <c r="B83" s="131">
        <v>2020</v>
      </c>
      <c r="C83" s="131" t="s">
        <v>353</v>
      </c>
      <c r="D83" s="210" t="s">
        <v>514</v>
      </c>
      <c r="E83" s="210" t="s">
        <v>140</v>
      </c>
      <c r="F83" s="210" t="s">
        <v>34</v>
      </c>
      <c r="G83" s="210" t="s">
        <v>161</v>
      </c>
      <c r="H83" s="229" t="s">
        <v>886</v>
      </c>
      <c r="I83" s="229" t="s">
        <v>135</v>
      </c>
      <c r="J83" s="229" t="s">
        <v>362</v>
      </c>
      <c r="K83" s="131">
        <v>45</v>
      </c>
      <c r="L83" s="234" t="str">
        <f>IF(ISERROR(VLOOKUP(K83,Eje_Pilar_Prop!$C$2:$E$104,2,FALSE))," ",VLOOKUP(K83,Eje_Pilar_Prop!$C$2:$E$104,2,FALSE))</f>
        <v>Gobernanza e influencia local, regional e internacional</v>
      </c>
      <c r="M83" s="234" t="str">
        <f>IF(ISERROR(VLOOKUP(K83,Eje_Pilar_Prop!$C$2:$E$104,3,FALSE))," ",VLOOKUP(K83,Eje_Pilar_Prop!$C$2:$E$104,3,FALSE))</f>
        <v>Eje Transversal 4 Gobierno Legitimo, Fortalecimiento Local y Eficiencia</v>
      </c>
      <c r="N83" s="132">
        <v>1501</v>
      </c>
      <c r="O83" s="133">
        <v>1032455117</v>
      </c>
      <c r="P83" s="131" t="s">
        <v>1150</v>
      </c>
      <c r="Q83" s="239">
        <v>5100000</v>
      </c>
      <c r="R83" s="65"/>
      <c r="S83" s="48"/>
      <c r="T83" s="49">
        <v>1</v>
      </c>
      <c r="U83" s="239">
        <v>2550000</v>
      </c>
      <c r="V83" s="251">
        <f t="shared" si="12"/>
        <v>7650000</v>
      </c>
      <c r="W83" s="257">
        <v>7650000</v>
      </c>
      <c r="X83" s="135">
        <v>43881</v>
      </c>
      <c r="Y83" s="135">
        <v>43882</v>
      </c>
      <c r="Z83" s="135">
        <v>44017</v>
      </c>
      <c r="AA83" s="136">
        <v>90</v>
      </c>
      <c r="AB83" s="136">
        <v>1</v>
      </c>
      <c r="AC83" s="136">
        <v>45</v>
      </c>
      <c r="AD83" s="133"/>
      <c r="AE83" s="137"/>
      <c r="AF83" s="135"/>
      <c r="AG83" s="134"/>
      <c r="AH83" s="131"/>
      <c r="AI83" s="131"/>
      <c r="AJ83" s="131" t="s">
        <v>1474</v>
      </c>
      <c r="AK83" s="131"/>
      <c r="AL83" s="138">
        <f t="shared" si="13"/>
        <v>1</v>
      </c>
      <c r="AN83" s="73">
        <f>IF(SUMPRODUCT((A$14:A83=A83)*(B$14:B83=B83)*(D$14:D83=D83))&gt;1,0,1)</f>
        <v>1</v>
      </c>
      <c r="AO83" s="50" t="str">
        <f t="shared" si="2"/>
        <v>Contratos de prestación de servicios profesionales y de apoyo a la gestión</v>
      </c>
      <c r="AP83" s="50" t="str">
        <f t="shared" si="3"/>
        <v>Contratación directa</v>
      </c>
      <c r="AQ83" s="50" t="str">
        <f>IF(ISBLANK(G83),1,IFERROR(VLOOKUP(G83,Tipo!$C$12:$C$27,1,FALSE),"NO"))</f>
        <v>Prestación de servicios profesionales y de apoyo a la gestión, o para la ejecución de trabajos artísticos que sólo puedan encomendarse a determinadas personas naturales;</v>
      </c>
      <c r="AR83" s="50" t="str">
        <f t="shared" si="4"/>
        <v>Inversión</v>
      </c>
      <c r="AS83" s="50" t="str">
        <f>IF(ISBLANK(K83),1,IFERROR(VLOOKUP(K83,Eje_Pilar_Prop!C64:C169,1,FALSE),"NO"))</f>
        <v>NO</v>
      </c>
      <c r="AT83" s="50" t="str">
        <f t="shared" ref="AT83:AT145" si="14">IF(ISBLANK(C83),1,IFERROR(VLOOKUP(C83,SECOP,1,FALSE),"NO"))</f>
        <v>SECOP II</v>
      </c>
      <c r="AU83" s="38">
        <f t="shared" si="9"/>
        <v>1</v>
      </c>
      <c r="AV83" s="50" t="str">
        <f t="shared" si="11"/>
        <v>Bogotá Mejor para Todos</v>
      </c>
    </row>
    <row r="84" spans="1:48" ht="45" customHeight="1">
      <c r="A84" s="204">
        <v>72</v>
      </c>
      <c r="B84" s="131">
        <v>2020</v>
      </c>
      <c r="C84" s="131" t="s">
        <v>353</v>
      </c>
      <c r="D84" s="210" t="s">
        <v>515</v>
      </c>
      <c r="E84" s="210" t="s">
        <v>140</v>
      </c>
      <c r="F84" s="210" t="s">
        <v>34</v>
      </c>
      <c r="G84" s="210" t="s">
        <v>161</v>
      </c>
      <c r="H84" s="229" t="s">
        <v>983</v>
      </c>
      <c r="I84" s="229" t="s">
        <v>135</v>
      </c>
      <c r="J84" s="229" t="s">
        <v>362</v>
      </c>
      <c r="K84" s="131">
        <v>45</v>
      </c>
      <c r="L84" s="234" t="str">
        <f>IF(ISERROR(VLOOKUP(K84,Eje_Pilar_Prop!$C$2:$E$104,2,FALSE))," ",VLOOKUP(K84,Eje_Pilar_Prop!$C$2:$E$104,2,FALSE))</f>
        <v>Gobernanza e influencia local, regional e internacional</v>
      </c>
      <c r="M84" s="234" t="str">
        <f>IF(ISERROR(VLOOKUP(K84,Eje_Pilar_Prop!$C$2:$E$104,3,FALSE))," ",VLOOKUP(K84,Eje_Pilar_Prop!$C$2:$E$104,3,FALSE))</f>
        <v>Eje Transversal 4 Gobierno Legitimo, Fortalecimiento Local y Eficiencia</v>
      </c>
      <c r="N84" s="132">
        <v>1501</v>
      </c>
      <c r="O84" s="133">
        <v>1136885951</v>
      </c>
      <c r="P84" s="131" t="s">
        <v>1151</v>
      </c>
      <c r="Q84" s="239">
        <v>12600000</v>
      </c>
      <c r="R84" s="65"/>
      <c r="S84" s="48"/>
      <c r="T84" s="49">
        <v>0</v>
      </c>
      <c r="U84" s="239">
        <v>0</v>
      </c>
      <c r="V84" s="251">
        <f t="shared" si="12"/>
        <v>12600000</v>
      </c>
      <c r="W84" s="257">
        <v>12600000</v>
      </c>
      <c r="X84" s="135">
        <v>43882</v>
      </c>
      <c r="Y84" s="135">
        <v>43885</v>
      </c>
      <c r="Z84" s="135">
        <v>43974</v>
      </c>
      <c r="AA84" s="136">
        <v>90</v>
      </c>
      <c r="AB84" s="136">
        <v>0</v>
      </c>
      <c r="AC84" s="136">
        <v>0</v>
      </c>
      <c r="AD84" s="133"/>
      <c r="AE84" s="137"/>
      <c r="AF84" s="135"/>
      <c r="AG84" s="134"/>
      <c r="AH84" s="131"/>
      <c r="AI84" s="131"/>
      <c r="AJ84" s="131" t="s">
        <v>1474</v>
      </c>
      <c r="AK84" s="131"/>
      <c r="AL84" s="138">
        <f t="shared" si="13"/>
        <v>1</v>
      </c>
      <c r="AN84" s="73">
        <f>IF(SUMPRODUCT((A$14:A84=A84)*(B$14:B84=B84)*(D$14:D84=D84))&gt;1,0,1)</f>
        <v>1</v>
      </c>
      <c r="AO84" s="50" t="str">
        <f t="shared" si="2"/>
        <v>Contratos de prestación de servicios profesionales y de apoyo a la gestión</v>
      </c>
      <c r="AP84" s="50" t="str">
        <f t="shared" si="3"/>
        <v>Contratación directa</v>
      </c>
      <c r="AQ84" s="50" t="str">
        <f>IF(ISBLANK(G84),1,IFERROR(VLOOKUP(G84,Tipo!$C$12:$C$27,1,FALSE),"NO"))</f>
        <v>Prestación de servicios profesionales y de apoyo a la gestión, o para la ejecución de trabajos artísticos que sólo puedan encomendarse a determinadas personas naturales;</v>
      </c>
      <c r="AR84" s="50" t="str">
        <f t="shared" si="4"/>
        <v>Inversión</v>
      </c>
      <c r="AS84" s="50" t="str">
        <f>IF(ISBLANK(K84),1,IFERROR(VLOOKUP(K84,Eje_Pilar_Prop!C65:C170,1,FALSE),"NO"))</f>
        <v>NO</v>
      </c>
      <c r="AT84" s="50" t="str">
        <f t="shared" si="14"/>
        <v>SECOP II</v>
      </c>
      <c r="AU84" s="38">
        <f t="shared" si="9"/>
        <v>1</v>
      </c>
      <c r="AV84" s="50" t="str">
        <f t="shared" si="11"/>
        <v>Bogotá Mejor para Todos</v>
      </c>
    </row>
    <row r="85" spans="1:48" ht="45" customHeight="1">
      <c r="A85" s="204">
        <v>73</v>
      </c>
      <c r="B85" s="131">
        <v>2020</v>
      </c>
      <c r="C85" s="131" t="s">
        <v>353</v>
      </c>
      <c r="D85" s="210" t="s">
        <v>516</v>
      </c>
      <c r="E85" s="210" t="s">
        <v>140</v>
      </c>
      <c r="F85" s="210" t="s">
        <v>34</v>
      </c>
      <c r="G85" s="210" t="s">
        <v>161</v>
      </c>
      <c r="H85" s="229" t="s">
        <v>871</v>
      </c>
      <c r="I85" s="229" t="s">
        <v>135</v>
      </c>
      <c r="J85" s="229" t="s">
        <v>362</v>
      </c>
      <c r="K85" s="131">
        <v>45</v>
      </c>
      <c r="L85" s="234" t="str">
        <f>IF(ISERROR(VLOOKUP(K85,Eje_Pilar_Prop!$C$2:$E$104,2,FALSE))," ",VLOOKUP(K85,Eje_Pilar_Prop!$C$2:$E$104,2,FALSE))</f>
        <v>Gobernanza e influencia local, regional e internacional</v>
      </c>
      <c r="M85" s="234" t="str">
        <f>IF(ISERROR(VLOOKUP(K85,Eje_Pilar_Prop!$C$2:$E$104,3,FALSE))," ",VLOOKUP(K85,Eje_Pilar_Prop!$C$2:$E$104,3,FALSE))</f>
        <v>Eje Transversal 4 Gobierno Legitimo, Fortalecimiento Local y Eficiencia</v>
      </c>
      <c r="N85" s="132">
        <v>1501</v>
      </c>
      <c r="O85" s="133">
        <v>1032458506</v>
      </c>
      <c r="P85" s="131" t="s">
        <v>1152</v>
      </c>
      <c r="Q85" s="239">
        <v>12600000</v>
      </c>
      <c r="R85" s="65"/>
      <c r="S85" s="48"/>
      <c r="T85" s="49">
        <v>1</v>
      </c>
      <c r="U85" s="239">
        <v>6300000</v>
      </c>
      <c r="V85" s="251">
        <f t="shared" si="12"/>
        <v>18900000</v>
      </c>
      <c r="W85" s="257">
        <v>18900000</v>
      </c>
      <c r="X85" s="135">
        <v>43882</v>
      </c>
      <c r="Y85" s="135">
        <v>43882</v>
      </c>
      <c r="Z85" s="135">
        <v>44017</v>
      </c>
      <c r="AA85" s="136">
        <v>90</v>
      </c>
      <c r="AB85" s="136">
        <v>1</v>
      </c>
      <c r="AC85" s="136">
        <v>45</v>
      </c>
      <c r="AD85" s="133"/>
      <c r="AE85" s="137"/>
      <c r="AF85" s="135"/>
      <c r="AG85" s="134"/>
      <c r="AH85" s="131"/>
      <c r="AI85" s="131"/>
      <c r="AJ85" s="131" t="s">
        <v>1474</v>
      </c>
      <c r="AK85" s="131"/>
      <c r="AL85" s="138">
        <f t="shared" si="13"/>
        <v>1</v>
      </c>
      <c r="AN85" s="73">
        <f>IF(SUMPRODUCT((A$14:A85=A85)*(B$14:B85=B85)*(D$14:D85=D85))&gt;1,0,1)</f>
        <v>1</v>
      </c>
      <c r="AO85" s="50" t="str">
        <f t="shared" ref="AO85:AO148" si="15">IF(ISBLANK(E85),1,IFERROR(VLOOKUP(E85,tipo,1,FALSE),"NO"))</f>
        <v>Contratos de prestación de servicios profesionales y de apoyo a la gestión</v>
      </c>
      <c r="AP85" s="50" t="str">
        <f t="shared" ref="AP85:AP148" si="16">IF(ISBLANK(F85),1,IFERROR(VLOOKUP(F85,modal,1,FALSE),"NO"))</f>
        <v>Contratación directa</v>
      </c>
      <c r="AQ85" s="50" t="str">
        <f>IF(ISBLANK(G85),1,IFERROR(VLOOKUP(G85,Tipo!$C$12:$C$27,1,FALSE),"NO"))</f>
        <v>Prestación de servicios profesionales y de apoyo a la gestión, o para la ejecución de trabajos artísticos que sólo puedan encomendarse a determinadas personas naturales;</v>
      </c>
      <c r="AR85" s="50" t="str">
        <f t="shared" ref="AR85:AR148" si="17">IF(ISBLANK(I85),1,IFERROR(VLOOKUP(I85,afectacion,1,FALSE),"NO"))</f>
        <v>Inversión</v>
      </c>
      <c r="AS85" s="50" t="str">
        <f>IF(ISBLANK(K85),1,IFERROR(VLOOKUP(K85,Eje_Pilar_Prop!C66:C171,1,FALSE),"NO"))</f>
        <v>NO</v>
      </c>
      <c r="AT85" s="50" t="str">
        <f t="shared" si="14"/>
        <v>SECOP II</v>
      </c>
      <c r="AU85" s="38">
        <f t="shared" si="9"/>
        <v>1</v>
      </c>
      <c r="AV85" s="50" t="str">
        <f t="shared" si="11"/>
        <v>Bogotá Mejor para Todos</v>
      </c>
    </row>
    <row r="86" spans="1:48" ht="45" customHeight="1">
      <c r="A86" s="204">
        <v>74</v>
      </c>
      <c r="B86" s="131">
        <v>2020</v>
      </c>
      <c r="C86" s="131" t="s">
        <v>353</v>
      </c>
      <c r="D86" s="210" t="s">
        <v>517</v>
      </c>
      <c r="E86" s="210" t="s">
        <v>140</v>
      </c>
      <c r="F86" s="210" t="s">
        <v>34</v>
      </c>
      <c r="G86" s="210" t="s">
        <v>161</v>
      </c>
      <c r="H86" s="229" t="s">
        <v>908</v>
      </c>
      <c r="I86" s="229" t="s">
        <v>135</v>
      </c>
      <c r="J86" s="229" t="s">
        <v>362</v>
      </c>
      <c r="K86" s="131">
        <v>18</v>
      </c>
      <c r="L86" s="234" t="str">
        <f>IF(ISERROR(VLOOKUP(K86,Eje_Pilar_Prop!$C$2:$E$104,2,FALSE))," ",VLOOKUP(K86,Eje_Pilar_Prop!$C$2:$E$104,2,FALSE))</f>
        <v>Mejor movilidad para todos</v>
      </c>
      <c r="M86" s="234" t="str">
        <f>IF(ISERROR(VLOOKUP(K86,Eje_Pilar_Prop!$C$2:$E$104,3,FALSE))," ",VLOOKUP(K86,Eje_Pilar_Prop!$C$2:$E$104,3,FALSE))</f>
        <v>Pilar 2 Democracía Urbana</v>
      </c>
      <c r="N86" s="132">
        <v>1490</v>
      </c>
      <c r="O86" s="133">
        <v>79737571</v>
      </c>
      <c r="P86" s="131" t="s">
        <v>1153</v>
      </c>
      <c r="Q86" s="239">
        <v>5666666</v>
      </c>
      <c r="R86" s="65"/>
      <c r="S86" s="48"/>
      <c r="T86" s="49">
        <v>1</v>
      </c>
      <c r="U86" s="239">
        <v>2776667</v>
      </c>
      <c r="V86" s="285">
        <f t="shared" si="12"/>
        <v>8443333</v>
      </c>
      <c r="W86" s="306">
        <v>8433333</v>
      </c>
      <c r="X86" s="135">
        <v>43882</v>
      </c>
      <c r="Y86" s="135">
        <v>43882</v>
      </c>
      <c r="Z86" s="135">
        <v>44032</v>
      </c>
      <c r="AA86" s="136">
        <v>101</v>
      </c>
      <c r="AB86" s="136">
        <v>1</v>
      </c>
      <c r="AC86" s="136">
        <v>49</v>
      </c>
      <c r="AD86" s="133"/>
      <c r="AE86" s="137"/>
      <c r="AF86" s="135"/>
      <c r="AG86" s="134"/>
      <c r="AH86" s="131"/>
      <c r="AI86" s="131"/>
      <c r="AJ86" s="131" t="s">
        <v>1474</v>
      </c>
      <c r="AK86" s="131"/>
      <c r="AL86" s="138">
        <f t="shared" si="13"/>
        <v>0.9988156335892473</v>
      </c>
      <c r="AN86" s="73">
        <f>IF(SUMPRODUCT((A$14:A86=A86)*(B$14:B86=B86)*(D$14:D86=D86))&gt;1,0,1)</f>
        <v>1</v>
      </c>
      <c r="AO86" s="50" t="str">
        <f t="shared" si="15"/>
        <v>Contratos de prestación de servicios profesionales y de apoyo a la gestión</v>
      </c>
      <c r="AP86" s="50" t="str">
        <f t="shared" si="16"/>
        <v>Contratación directa</v>
      </c>
      <c r="AQ86" s="50" t="str">
        <f>IF(ISBLANK(G86),1,IFERROR(VLOOKUP(G86,Tipo!$C$12:$C$27,1,FALSE),"NO"))</f>
        <v>Prestación de servicios profesionales y de apoyo a la gestión, o para la ejecución de trabajos artísticos que sólo puedan encomendarse a determinadas personas naturales;</v>
      </c>
      <c r="AR86" s="50" t="str">
        <f t="shared" si="17"/>
        <v>Inversión</v>
      </c>
      <c r="AS86" s="50" t="str">
        <f>IF(ISBLANK(K86),1,IFERROR(VLOOKUP(K86,Eje_Pilar_Prop!C67:C172,1,FALSE),"NO"))</f>
        <v>NO</v>
      </c>
      <c r="AT86" s="50" t="str">
        <f t="shared" si="14"/>
        <v>SECOP II</v>
      </c>
      <c r="AU86" s="38">
        <f t="shared" si="9"/>
        <v>1</v>
      </c>
      <c r="AV86" s="50" t="str">
        <f t="shared" si="11"/>
        <v>Bogotá Mejor para Todos</v>
      </c>
    </row>
    <row r="87" spans="1:48" ht="45" customHeight="1">
      <c r="A87" s="204">
        <v>75</v>
      </c>
      <c r="B87" s="131">
        <v>2020</v>
      </c>
      <c r="C87" s="131" t="s">
        <v>353</v>
      </c>
      <c r="D87" s="210" t="s">
        <v>518</v>
      </c>
      <c r="E87" s="210" t="s">
        <v>140</v>
      </c>
      <c r="F87" s="210" t="s">
        <v>34</v>
      </c>
      <c r="G87" s="210" t="s">
        <v>161</v>
      </c>
      <c r="H87" s="229" t="s">
        <v>873</v>
      </c>
      <c r="I87" s="229" t="s">
        <v>135</v>
      </c>
      <c r="J87" s="229" t="s">
        <v>362</v>
      </c>
      <c r="K87" s="131">
        <v>45</v>
      </c>
      <c r="L87" s="234" t="str">
        <f>IF(ISERROR(VLOOKUP(K87,Eje_Pilar_Prop!$C$2:$E$104,2,FALSE))," ",VLOOKUP(K87,Eje_Pilar_Prop!$C$2:$E$104,2,FALSE))</f>
        <v>Gobernanza e influencia local, regional e internacional</v>
      </c>
      <c r="M87" s="234" t="str">
        <f>IF(ISERROR(VLOOKUP(K87,Eje_Pilar_Prop!$C$2:$E$104,3,FALSE))," ",VLOOKUP(K87,Eje_Pilar_Prop!$C$2:$E$104,3,FALSE))</f>
        <v>Eje Transversal 4 Gobierno Legitimo, Fortalecimiento Local y Eficiencia</v>
      </c>
      <c r="N87" s="132">
        <v>1501</v>
      </c>
      <c r="O87" s="133">
        <v>1014196840</v>
      </c>
      <c r="P87" s="131" t="s">
        <v>1154</v>
      </c>
      <c r="Q87" s="239">
        <v>6600000</v>
      </c>
      <c r="R87" s="65"/>
      <c r="S87" s="48"/>
      <c r="T87" s="49">
        <v>0</v>
      </c>
      <c r="U87" s="239">
        <v>0</v>
      </c>
      <c r="V87" s="251">
        <f t="shared" si="12"/>
        <v>6600000</v>
      </c>
      <c r="W87" s="257">
        <v>6600000</v>
      </c>
      <c r="X87" s="135">
        <v>43885</v>
      </c>
      <c r="Y87" s="135">
        <v>43885</v>
      </c>
      <c r="Z87" s="135">
        <v>43986</v>
      </c>
      <c r="AA87" s="136">
        <v>90</v>
      </c>
      <c r="AB87" s="136">
        <v>0</v>
      </c>
      <c r="AC87" s="136">
        <v>0</v>
      </c>
      <c r="AD87" s="133"/>
      <c r="AE87" s="137"/>
      <c r="AF87" s="135"/>
      <c r="AG87" s="134"/>
      <c r="AH87" s="131"/>
      <c r="AI87" s="131"/>
      <c r="AJ87" s="131" t="s">
        <v>1474</v>
      </c>
      <c r="AK87" s="131"/>
      <c r="AL87" s="138">
        <f t="shared" si="13"/>
        <v>1</v>
      </c>
      <c r="AN87" s="73">
        <f>IF(SUMPRODUCT((A$14:A87=A87)*(B$14:B87=B87)*(D$14:D87=D87))&gt;1,0,1)</f>
        <v>1</v>
      </c>
      <c r="AO87" s="50" t="str">
        <f t="shared" si="15"/>
        <v>Contratos de prestación de servicios profesionales y de apoyo a la gestión</v>
      </c>
      <c r="AP87" s="50" t="str">
        <f t="shared" si="16"/>
        <v>Contratación directa</v>
      </c>
      <c r="AQ87" s="50" t="str">
        <f>IF(ISBLANK(G87),1,IFERROR(VLOOKUP(G87,Tipo!$C$12:$C$27,1,FALSE),"NO"))</f>
        <v>Prestación de servicios profesionales y de apoyo a la gestión, o para la ejecución de trabajos artísticos que sólo puedan encomendarse a determinadas personas naturales;</v>
      </c>
      <c r="AR87" s="50" t="str">
        <f t="shared" si="17"/>
        <v>Inversión</v>
      </c>
      <c r="AS87" s="50" t="str">
        <f>IF(ISBLANK(K87),1,IFERROR(VLOOKUP(K87,Eje_Pilar_Prop!C68:C173,1,FALSE),"NO"))</f>
        <v>NO</v>
      </c>
      <c r="AT87" s="50" t="str">
        <f t="shared" si="14"/>
        <v>SECOP II</v>
      </c>
      <c r="AU87" s="38">
        <f t="shared" si="9"/>
        <v>1</v>
      </c>
      <c r="AV87" s="50" t="str">
        <f t="shared" si="11"/>
        <v>Bogotá Mejor para Todos</v>
      </c>
    </row>
    <row r="88" spans="1:48" ht="45" customHeight="1">
      <c r="A88" s="204">
        <v>76</v>
      </c>
      <c r="B88" s="131">
        <v>2020</v>
      </c>
      <c r="C88" s="131" t="s">
        <v>353</v>
      </c>
      <c r="D88" s="210" t="s">
        <v>519</v>
      </c>
      <c r="E88" s="210" t="s">
        <v>140</v>
      </c>
      <c r="F88" s="210" t="s">
        <v>34</v>
      </c>
      <c r="G88" s="210" t="s">
        <v>161</v>
      </c>
      <c r="H88" s="229" t="s">
        <v>872</v>
      </c>
      <c r="I88" s="229" t="s">
        <v>135</v>
      </c>
      <c r="J88" s="229" t="s">
        <v>362</v>
      </c>
      <c r="K88" s="131">
        <v>45</v>
      </c>
      <c r="L88" s="234" t="str">
        <f>IF(ISERROR(VLOOKUP(K88,Eje_Pilar_Prop!$C$2:$E$104,2,FALSE))," ",VLOOKUP(K88,Eje_Pilar_Prop!$C$2:$E$104,2,FALSE))</f>
        <v>Gobernanza e influencia local, regional e internacional</v>
      </c>
      <c r="M88" s="234" t="str">
        <f>IF(ISERROR(VLOOKUP(K88,Eje_Pilar_Prop!$C$2:$E$104,3,FALSE))," ",VLOOKUP(K88,Eje_Pilar_Prop!$C$2:$E$104,3,FALSE))</f>
        <v>Eje Transversal 4 Gobierno Legitimo, Fortalecimiento Local y Eficiencia</v>
      </c>
      <c r="N88" s="132">
        <v>1501</v>
      </c>
      <c r="O88" s="133">
        <v>80048067</v>
      </c>
      <c r="P88" s="131" t="s">
        <v>1155</v>
      </c>
      <c r="Q88" s="239">
        <v>11666666</v>
      </c>
      <c r="R88" s="65"/>
      <c r="S88" s="48"/>
      <c r="T88" s="49">
        <v>0</v>
      </c>
      <c r="U88" s="239">
        <v>0</v>
      </c>
      <c r="V88" s="251">
        <f t="shared" si="12"/>
        <v>11666666</v>
      </c>
      <c r="W88" s="257">
        <v>11666666</v>
      </c>
      <c r="X88" s="135">
        <v>43882</v>
      </c>
      <c r="Y88" s="135">
        <v>43882</v>
      </c>
      <c r="Z88" s="135">
        <v>43951</v>
      </c>
      <c r="AA88" s="136">
        <v>70</v>
      </c>
      <c r="AB88" s="136">
        <v>0</v>
      </c>
      <c r="AC88" s="136">
        <v>0</v>
      </c>
      <c r="AD88" s="133"/>
      <c r="AE88" s="137"/>
      <c r="AF88" s="135"/>
      <c r="AG88" s="134"/>
      <c r="AH88" s="131"/>
      <c r="AI88" s="131"/>
      <c r="AJ88" s="131" t="s">
        <v>1474</v>
      </c>
      <c r="AK88" s="131"/>
      <c r="AL88" s="138">
        <f t="shared" si="13"/>
        <v>1</v>
      </c>
      <c r="AN88" s="73">
        <f>IF(SUMPRODUCT((A$14:A88=A88)*(B$14:B88=B88)*(D$14:D88=D88))&gt;1,0,1)</f>
        <v>1</v>
      </c>
      <c r="AO88" s="50" t="str">
        <f t="shared" si="15"/>
        <v>Contratos de prestación de servicios profesionales y de apoyo a la gestión</v>
      </c>
      <c r="AP88" s="50" t="str">
        <f t="shared" si="16"/>
        <v>Contratación directa</v>
      </c>
      <c r="AQ88" s="50" t="str">
        <f>IF(ISBLANK(G88),1,IFERROR(VLOOKUP(G88,Tipo!$C$12:$C$27,1,FALSE),"NO"))</f>
        <v>Prestación de servicios profesionales y de apoyo a la gestión, o para la ejecución de trabajos artísticos que sólo puedan encomendarse a determinadas personas naturales;</v>
      </c>
      <c r="AR88" s="50" t="str">
        <f t="shared" si="17"/>
        <v>Inversión</v>
      </c>
      <c r="AS88" s="50" t="str">
        <f>IF(ISBLANK(K88),1,IFERROR(VLOOKUP(K88,Eje_Pilar_Prop!C69:C174,1,FALSE),"NO"))</f>
        <v>NO</v>
      </c>
      <c r="AT88" s="50" t="str">
        <f t="shared" si="14"/>
        <v>SECOP II</v>
      </c>
      <c r="AU88" s="38">
        <f t="shared" si="9"/>
        <v>1</v>
      </c>
      <c r="AV88" s="50" t="str">
        <f t="shared" si="11"/>
        <v>Bogotá Mejor para Todos</v>
      </c>
    </row>
    <row r="89" spans="1:48" ht="45" customHeight="1">
      <c r="A89" s="204">
        <v>77</v>
      </c>
      <c r="B89" s="131">
        <v>2020</v>
      </c>
      <c r="C89" s="131" t="s">
        <v>353</v>
      </c>
      <c r="D89" s="210" t="s">
        <v>520</v>
      </c>
      <c r="E89" s="210" t="s">
        <v>140</v>
      </c>
      <c r="F89" s="210" t="s">
        <v>34</v>
      </c>
      <c r="G89" s="210" t="s">
        <v>161</v>
      </c>
      <c r="H89" s="229" t="s">
        <v>909</v>
      </c>
      <c r="I89" s="229" t="s">
        <v>135</v>
      </c>
      <c r="J89" s="229" t="s">
        <v>362</v>
      </c>
      <c r="K89" s="131">
        <v>45</v>
      </c>
      <c r="L89" s="234" t="str">
        <f>IF(ISERROR(VLOOKUP(K89,Eje_Pilar_Prop!$C$2:$E$104,2,FALSE))," ",VLOOKUP(K89,Eje_Pilar_Prop!$C$2:$E$104,2,FALSE))</f>
        <v>Gobernanza e influencia local, regional e internacional</v>
      </c>
      <c r="M89" s="234" t="str">
        <f>IF(ISERROR(VLOOKUP(K89,Eje_Pilar_Prop!$C$2:$E$104,3,FALSE))," ",VLOOKUP(K89,Eje_Pilar_Prop!$C$2:$E$104,3,FALSE))</f>
        <v>Eje Transversal 4 Gobierno Legitimo, Fortalecimiento Local y Eficiencia</v>
      </c>
      <c r="N89" s="132">
        <v>1501</v>
      </c>
      <c r="O89" s="133">
        <v>79654673</v>
      </c>
      <c r="P89" s="131" t="s">
        <v>1156</v>
      </c>
      <c r="Q89" s="239">
        <v>14516667</v>
      </c>
      <c r="R89" s="65"/>
      <c r="S89" s="48"/>
      <c r="T89" s="49">
        <v>0</v>
      </c>
      <c r="U89" s="239">
        <v>0</v>
      </c>
      <c r="V89" s="251">
        <f t="shared" si="12"/>
        <v>14516667</v>
      </c>
      <c r="W89" s="257">
        <v>14516667</v>
      </c>
      <c r="X89" s="135">
        <v>43885</v>
      </c>
      <c r="Y89" s="135">
        <v>43885</v>
      </c>
      <c r="Z89" s="135">
        <v>43951</v>
      </c>
      <c r="AA89" s="136">
        <v>67</v>
      </c>
      <c r="AB89" s="136">
        <v>0</v>
      </c>
      <c r="AC89" s="136">
        <v>0</v>
      </c>
      <c r="AD89" s="133"/>
      <c r="AE89" s="137"/>
      <c r="AF89" s="135"/>
      <c r="AG89" s="134"/>
      <c r="AH89" s="131"/>
      <c r="AI89" s="131"/>
      <c r="AJ89" s="131" t="s">
        <v>1474</v>
      </c>
      <c r="AK89" s="131"/>
      <c r="AL89" s="138">
        <f t="shared" si="13"/>
        <v>1</v>
      </c>
      <c r="AN89" s="73">
        <f>IF(SUMPRODUCT((A$14:A89=A89)*(B$14:B89=B89)*(D$14:D89=D89))&gt;1,0,1)</f>
        <v>1</v>
      </c>
      <c r="AO89" s="50" t="str">
        <f t="shared" si="15"/>
        <v>Contratos de prestación de servicios profesionales y de apoyo a la gestión</v>
      </c>
      <c r="AP89" s="50" t="str">
        <f t="shared" si="16"/>
        <v>Contratación directa</v>
      </c>
      <c r="AQ89" s="50" t="str">
        <f>IF(ISBLANK(G89),1,IFERROR(VLOOKUP(G89,Tipo!$C$12:$C$27,1,FALSE),"NO"))</f>
        <v>Prestación de servicios profesionales y de apoyo a la gestión, o para la ejecución de trabajos artísticos que sólo puedan encomendarse a determinadas personas naturales;</v>
      </c>
      <c r="AR89" s="50" t="str">
        <f t="shared" si="17"/>
        <v>Inversión</v>
      </c>
      <c r="AS89" s="50" t="str">
        <f>IF(ISBLANK(K89),1,IFERROR(VLOOKUP(K89,Eje_Pilar_Prop!C74:C175,1,FALSE),"NO"))</f>
        <v>NO</v>
      </c>
      <c r="AT89" s="50" t="str">
        <f t="shared" si="14"/>
        <v>SECOP II</v>
      </c>
      <c r="AU89" s="38">
        <f t="shared" ref="AU89:AU152" si="18">IF(OR(YEAR(X89)=2020,ISBLANK(X89)),1,"NO")</f>
        <v>1</v>
      </c>
      <c r="AV89" s="50" t="str">
        <f t="shared" si="11"/>
        <v>Bogotá Mejor para Todos</v>
      </c>
    </row>
    <row r="90" spans="1:48" ht="45" customHeight="1">
      <c r="A90" s="204">
        <v>78</v>
      </c>
      <c r="B90" s="131">
        <v>2020</v>
      </c>
      <c r="C90" s="131" t="s">
        <v>353</v>
      </c>
      <c r="D90" s="210" t="s">
        <v>521</v>
      </c>
      <c r="E90" s="210" t="s">
        <v>140</v>
      </c>
      <c r="F90" s="210" t="s">
        <v>34</v>
      </c>
      <c r="G90" s="210" t="s">
        <v>161</v>
      </c>
      <c r="H90" s="229" t="s">
        <v>886</v>
      </c>
      <c r="I90" s="229" t="s">
        <v>135</v>
      </c>
      <c r="J90" s="229" t="s">
        <v>362</v>
      </c>
      <c r="K90" s="131">
        <v>45</v>
      </c>
      <c r="L90" s="234" t="str">
        <f>IF(ISERROR(VLOOKUP(K90,Eje_Pilar_Prop!$C$2:$E$104,2,FALSE))," ",VLOOKUP(K90,Eje_Pilar_Prop!$C$2:$E$104,2,FALSE))</f>
        <v>Gobernanza e influencia local, regional e internacional</v>
      </c>
      <c r="M90" s="234" t="str">
        <f>IF(ISERROR(VLOOKUP(K90,Eje_Pilar_Prop!$C$2:$E$104,3,FALSE))," ",VLOOKUP(K90,Eje_Pilar_Prop!$C$2:$E$104,3,FALSE))</f>
        <v>Eje Transversal 4 Gobierno Legitimo, Fortalecimiento Local y Eficiencia</v>
      </c>
      <c r="N90" s="132">
        <v>1501</v>
      </c>
      <c r="O90" s="133">
        <v>52502909</v>
      </c>
      <c r="P90" s="131" t="s">
        <v>1157</v>
      </c>
      <c r="Q90" s="239">
        <v>5100000</v>
      </c>
      <c r="R90" s="65"/>
      <c r="S90" s="48"/>
      <c r="T90" s="49">
        <v>1</v>
      </c>
      <c r="U90" s="239">
        <v>2550000</v>
      </c>
      <c r="V90" s="251">
        <f t="shared" si="12"/>
        <v>7650000</v>
      </c>
      <c r="W90" s="257">
        <v>7650000</v>
      </c>
      <c r="X90" s="135">
        <v>43882</v>
      </c>
      <c r="Y90" s="135">
        <v>43885</v>
      </c>
      <c r="Z90" s="135">
        <v>43974</v>
      </c>
      <c r="AA90" s="136">
        <v>90</v>
      </c>
      <c r="AB90" s="136">
        <v>1</v>
      </c>
      <c r="AC90" s="136">
        <v>45</v>
      </c>
      <c r="AD90" s="133"/>
      <c r="AE90" s="137"/>
      <c r="AF90" s="135"/>
      <c r="AG90" s="134"/>
      <c r="AH90" s="131"/>
      <c r="AI90" s="131"/>
      <c r="AJ90" s="131" t="s">
        <v>1474</v>
      </c>
      <c r="AK90" s="131"/>
      <c r="AL90" s="138">
        <f t="shared" si="13"/>
        <v>1</v>
      </c>
      <c r="AN90" s="73">
        <f>IF(SUMPRODUCT((A$14:A90=A90)*(B$14:B90=B90)*(D$14:D90=D90))&gt;1,0,1)</f>
        <v>1</v>
      </c>
      <c r="AO90" s="50" t="str">
        <f t="shared" si="15"/>
        <v>Contratos de prestación de servicios profesionales y de apoyo a la gestión</v>
      </c>
      <c r="AP90" s="50" t="str">
        <f t="shared" si="16"/>
        <v>Contratación directa</v>
      </c>
      <c r="AQ90" s="50" t="str">
        <f>IF(ISBLANK(G90),1,IFERROR(VLOOKUP(G90,Tipo!$C$12:$C$27,1,FALSE),"NO"))</f>
        <v>Prestación de servicios profesionales y de apoyo a la gestión, o para la ejecución de trabajos artísticos que sólo puedan encomendarse a determinadas personas naturales;</v>
      </c>
      <c r="AR90" s="50" t="str">
        <f t="shared" si="17"/>
        <v>Inversión</v>
      </c>
      <c r="AS90" s="50" t="str">
        <f>IF(ISBLANK(K90),1,IFERROR(VLOOKUP(K90,Eje_Pilar_Prop!C75:C176,1,FALSE),"NO"))</f>
        <v>NO</v>
      </c>
      <c r="AT90" s="50" t="str">
        <f t="shared" si="14"/>
        <v>SECOP II</v>
      </c>
      <c r="AU90" s="38">
        <f t="shared" si="18"/>
        <v>1</v>
      </c>
      <c r="AV90" s="50" t="str">
        <f t="shared" si="11"/>
        <v>Bogotá Mejor para Todos</v>
      </c>
    </row>
    <row r="91" spans="1:48" ht="45" customHeight="1">
      <c r="A91" s="204">
        <v>79</v>
      </c>
      <c r="B91" s="131">
        <v>2020</v>
      </c>
      <c r="C91" s="131" t="s">
        <v>353</v>
      </c>
      <c r="D91" s="210" t="s">
        <v>522</v>
      </c>
      <c r="E91" s="210" t="s">
        <v>140</v>
      </c>
      <c r="F91" s="210" t="s">
        <v>34</v>
      </c>
      <c r="G91" s="210" t="s">
        <v>161</v>
      </c>
      <c r="H91" s="229" t="s">
        <v>890</v>
      </c>
      <c r="I91" s="229" t="s">
        <v>135</v>
      </c>
      <c r="J91" s="229" t="s">
        <v>362</v>
      </c>
      <c r="K91" s="131">
        <v>45</v>
      </c>
      <c r="L91" s="234" t="str">
        <f>IF(ISERROR(VLOOKUP(K91,Eje_Pilar_Prop!$C$2:$E$104,2,FALSE))," ",VLOOKUP(K91,Eje_Pilar_Prop!$C$2:$E$104,2,FALSE))</f>
        <v>Gobernanza e influencia local, regional e internacional</v>
      </c>
      <c r="M91" s="234" t="str">
        <f>IF(ISERROR(VLOOKUP(K91,Eje_Pilar_Prop!$C$2:$E$104,3,FALSE))," ",VLOOKUP(K91,Eje_Pilar_Prop!$C$2:$E$104,3,FALSE))</f>
        <v>Eje Transversal 4 Gobierno Legitimo, Fortalecimiento Local y Eficiencia</v>
      </c>
      <c r="N91" s="132">
        <v>1501</v>
      </c>
      <c r="O91" s="133">
        <v>52622131</v>
      </c>
      <c r="P91" s="131" t="s">
        <v>1158</v>
      </c>
      <c r="Q91" s="239">
        <v>12600000</v>
      </c>
      <c r="R91" s="65"/>
      <c r="S91" s="48"/>
      <c r="T91" s="49">
        <v>1</v>
      </c>
      <c r="U91" s="239">
        <v>6300000</v>
      </c>
      <c r="V91" s="251">
        <f t="shared" si="12"/>
        <v>18900000</v>
      </c>
      <c r="W91" s="257">
        <v>18900000</v>
      </c>
      <c r="X91" s="135">
        <v>43882</v>
      </c>
      <c r="Y91" s="135">
        <v>43885</v>
      </c>
      <c r="Z91" s="135">
        <v>44020</v>
      </c>
      <c r="AA91" s="136">
        <v>90</v>
      </c>
      <c r="AB91" s="136">
        <v>1</v>
      </c>
      <c r="AC91" s="136">
        <v>45</v>
      </c>
      <c r="AD91" s="133"/>
      <c r="AE91" s="137"/>
      <c r="AF91" s="135"/>
      <c r="AG91" s="134"/>
      <c r="AH91" s="131"/>
      <c r="AI91" s="131"/>
      <c r="AJ91" s="131" t="s">
        <v>1474</v>
      </c>
      <c r="AK91" s="131"/>
      <c r="AL91" s="138">
        <f t="shared" si="13"/>
        <v>1</v>
      </c>
      <c r="AN91" s="73">
        <f>IF(SUMPRODUCT((A$14:A91=A91)*(B$14:B91=B91)*(D$14:D91=D91))&gt;1,0,1)</f>
        <v>1</v>
      </c>
      <c r="AO91" s="50" t="str">
        <f t="shared" si="15"/>
        <v>Contratos de prestación de servicios profesionales y de apoyo a la gestión</v>
      </c>
      <c r="AP91" s="50" t="str">
        <f t="shared" si="16"/>
        <v>Contratación directa</v>
      </c>
      <c r="AQ91" s="50" t="str">
        <f>IF(ISBLANK(G91),1,IFERROR(VLOOKUP(G91,Tipo!$C$12:$C$27,1,FALSE),"NO"))</f>
        <v>Prestación de servicios profesionales y de apoyo a la gestión, o para la ejecución de trabajos artísticos que sólo puedan encomendarse a determinadas personas naturales;</v>
      </c>
      <c r="AR91" s="50" t="str">
        <f t="shared" si="17"/>
        <v>Inversión</v>
      </c>
      <c r="AS91" s="50" t="str">
        <f>IF(ISBLANK(K91),1,IFERROR(VLOOKUP(K91,Eje_Pilar_Prop!C76:C177,1,FALSE),"NO"))</f>
        <v>NO</v>
      </c>
      <c r="AT91" s="50" t="str">
        <f t="shared" si="14"/>
        <v>SECOP II</v>
      </c>
      <c r="AU91" s="38">
        <f t="shared" si="18"/>
        <v>1</v>
      </c>
      <c r="AV91" s="50" t="str">
        <f t="shared" si="11"/>
        <v>Bogotá Mejor para Todos</v>
      </c>
    </row>
    <row r="92" spans="1:48" ht="45" customHeight="1">
      <c r="A92" s="204">
        <v>80</v>
      </c>
      <c r="B92" s="131">
        <v>2020</v>
      </c>
      <c r="C92" s="131" t="s">
        <v>353</v>
      </c>
      <c r="D92" s="210" t="s">
        <v>523</v>
      </c>
      <c r="E92" s="210" t="s">
        <v>140</v>
      </c>
      <c r="F92" s="210" t="s">
        <v>34</v>
      </c>
      <c r="G92" s="210" t="s">
        <v>161</v>
      </c>
      <c r="H92" s="229" t="s">
        <v>910</v>
      </c>
      <c r="I92" s="229" t="s">
        <v>135</v>
      </c>
      <c r="J92" s="229" t="s">
        <v>362</v>
      </c>
      <c r="K92" s="131">
        <v>45</v>
      </c>
      <c r="L92" s="234" t="str">
        <f>IF(ISERROR(VLOOKUP(K92,Eje_Pilar_Prop!$C$2:$E$104,2,FALSE))," ",VLOOKUP(K92,Eje_Pilar_Prop!$C$2:$E$104,2,FALSE))</f>
        <v>Gobernanza e influencia local, regional e internacional</v>
      </c>
      <c r="M92" s="234" t="str">
        <f>IF(ISERROR(VLOOKUP(K92,Eje_Pilar_Prop!$C$2:$E$104,3,FALSE))," ",VLOOKUP(K92,Eje_Pilar_Prop!$C$2:$E$104,3,FALSE))</f>
        <v>Eje Transversal 4 Gobierno Legitimo, Fortalecimiento Local y Eficiencia</v>
      </c>
      <c r="N92" s="132">
        <v>1501</v>
      </c>
      <c r="O92" s="133">
        <v>52874586</v>
      </c>
      <c r="P92" s="131" t="s">
        <v>1159</v>
      </c>
      <c r="Q92" s="239">
        <v>12600000</v>
      </c>
      <c r="R92" s="65"/>
      <c r="S92" s="48"/>
      <c r="T92" s="49">
        <v>1</v>
      </c>
      <c r="U92" s="239">
        <v>6300000</v>
      </c>
      <c r="V92" s="251">
        <f t="shared" si="12"/>
        <v>18900000</v>
      </c>
      <c r="W92" s="257">
        <v>16240000</v>
      </c>
      <c r="X92" s="135">
        <v>43887</v>
      </c>
      <c r="Y92" s="135">
        <v>43887</v>
      </c>
      <c r="Z92" s="135">
        <v>44032</v>
      </c>
      <c r="AA92" s="136">
        <v>90</v>
      </c>
      <c r="AB92" s="136">
        <v>1</v>
      </c>
      <c r="AC92" s="136">
        <v>45</v>
      </c>
      <c r="AD92" s="133"/>
      <c r="AE92" s="137"/>
      <c r="AF92" s="135"/>
      <c r="AG92" s="134"/>
      <c r="AH92" s="131"/>
      <c r="AI92" s="131"/>
      <c r="AJ92" s="131" t="s">
        <v>1474</v>
      </c>
      <c r="AK92" s="131"/>
      <c r="AL92" s="138">
        <f t="shared" si="13"/>
        <v>0.85925925925925928</v>
      </c>
      <c r="AN92" s="73">
        <f>IF(SUMPRODUCT((A$14:A92=A92)*(B$14:B92=B92)*(D$14:D92=D92))&gt;1,0,1)</f>
        <v>1</v>
      </c>
      <c r="AO92" s="50" t="str">
        <f t="shared" si="15"/>
        <v>Contratos de prestación de servicios profesionales y de apoyo a la gestión</v>
      </c>
      <c r="AP92" s="50" t="str">
        <f t="shared" si="16"/>
        <v>Contratación directa</v>
      </c>
      <c r="AQ92" s="50" t="str">
        <f>IF(ISBLANK(G92),1,IFERROR(VLOOKUP(G92,Tipo!$C$12:$C$27,1,FALSE),"NO"))</f>
        <v>Prestación de servicios profesionales y de apoyo a la gestión, o para la ejecución de trabajos artísticos que sólo puedan encomendarse a determinadas personas naturales;</v>
      </c>
      <c r="AR92" s="50" t="str">
        <f t="shared" si="17"/>
        <v>Inversión</v>
      </c>
      <c r="AS92" s="50" t="str">
        <f>IF(ISBLANK(K92),1,IFERROR(VLOOKUP(K92,Eje_Pilar_Prop!C77:C178,1,FALSE),"NO"))</f>
        <v>NO</v>
      </c>
      <c r="AT92" s="50" t="str">
        <f t="shared" si="14"/>
        <v>SECOP II</v>
      </c>
      <c r="AU92" s="38">
        <f t="shared" si="18"/>
        <v>1</v>
      </c>
      <c r="AV92" s="50" t="str">
        <f t="shared" si="11"/>
        <v>Bogotá Mejor para Todos</v>
      </c>
    </row>
    <row r="93" spans="1:48" ht="45" customHeight="1">
      <c r="A93" s="204">
        <v>81</v>
      </c>
      <c r="B93" s="131">
        <v>2020</v>
      </c>
      <c r="C93" s="131" t="s">
        <v>353</v>
      </c>
      <c r="D93" s="210" t="s">
        <v>524</v>
      </c>
      <c r="E93" s="210" t="s">
        <v>140</v>
      </c>
      <c r="F93" s="210" t="s">
        <v>34</v>
      </c>
      <c r="G93" s="210" t="s">
        <v>161</v>
      </c>
      <c r="H93" s="229" t="s">
        <v>911</v>
      </c>
      <c r="I93" s="229" t="s">
        <v>135</v>
      </c>
      <c r="J93" s="229" t="s">
        <v>362</v>
      </c>
      <c r="K93" s="131">
        <v>45</v>
      </c>
      <c r="L93" s="234" t="str">
        <f>IF(ISERROR(VLOOKUP(K93,Eje_Pilar_Prop!$C$2:$E$104,2,FALSE))," ",VLOOKUP(K93,Eje_Pilar_Prop!$C$2:$E$104,2,FALSE))</f>
        <v>Gobernanza e influencia local, regional e internacional</v>
      </c>
      <c r="M93" s="234" t="str">
        <f>IF(ISERROR(VLOOKUP(K93,Eje_Pilar_Prop!$C$2:$E$104,3,FALSE))," ",VLOOKUP(K93,Eje_Pilar_Prop!$C$2:$E$104,3,FALSE))</f>
        <v>Eje Transversal 4 Gobierno Legitimo, Fortalecimiento Local y Eficiencia</v>
      </c>
      <c r="N93" s="132">
        <v>1501</v>
      </c>
      <c r="O93" s="133">
        <v>79624606</v>
      </c>
      <c r="P93" s="131" t="s">
        <v>1160</v>
      </c>
      <c r="Q93" s="239">
        <v>8700000</v>
      </c>
      <c r="R93" s="65"/>
      <c r="S93" s="48"/>
      <c r="T93" s="49">
        <v>1</v>
      </c>
      <c r="U93" s="239">
        <v>4350000</v>
      </c>
      <c r="V93" s="251">
        <f t="shared" si="12"/>
        <v>13050000</v>
      </c>
      <c r="W93" s="257">
        <v>13050000</v>
      </c>
      <c r="X93" s="135">
        <v>43887</v>
      </c>
      <c r="Y93" s="135">
        <v>43887</v>
      </c>
      <c r="Z93" s="135">
        <v>43976</v>
      </c>
      <c r="AA93" s="136">
        <v>90</v>
      </c>
      <c r="AB93" s="136">
        <v>1</v>
      </c>
      <c r="AC93" s="136">
        <v>45</v>
      </c>
      <c r="AD93" s="133"/>
      <c r="AE93" s="137"/>
      <c r="AF93" s="135"/>
      <c r="AG93" s="134"/>
      <c r="AH93" s="131"/>
      <c r="AI93" s="131"/>
      <c r="AJ93" s="131" t="s">
        <v>1474</v>
      </c>
      <c r="AK93" s="131"/>
      <c r="AL93" s="138">
        <f t="shared" si="13"/>
        <v>1</v>
      </c>
      <c r="AN93" s="73">
        <f>IF(SUMPRODUCT((A$14:A93=A93)*(B$14:B93=B93)*(D$14:D93=D93))&gt;1,0,1)</f>
        <v>1</v>
      </c>
      <c r="AO93" s="50" t="str">
        <f t="shared" si="15"/>
        <v>Contratos de prestación de servicios profesionales y de apoyo a la gestión</v>
      </c>
      <c r="AP93" s="50" t="str">
        <f t="shared" si="16"/>
        <v>Contratación directa</v>
      </c>
      <c r="AQ93" s="50" t="str">
        <f>IF(ISBLANK(G93),1,IFERROR(VLOOKUP(G93,Tipo!$C$12:$C$27,1,FALSE),"NO"))</f>
        <v>Prestación de servicios profesionales y de apoyo a la gestión, o para la ejecución de trabajos artísticos que sólo puedan encomendarse a determinadas personas naturales;</v>
      </c>
      <c r="AR93" s="50" t="str">
        <f t="shared" si="17"/>
        <v>Inversión</v>
      </c>
      <c r="AS93" s="50" t="str">
        <f>IF(ISBLANK(K93),1,IFERROR(VLOOKUP(K93,Eje_Pilar_Prop!C78:C179,1,FALSE),"NO"))</f>
        <v>NO</v>
      </c>
      <c r="AT93" s="50" t="str">
        <f t="shared" si="14"/>
        <v>SECOP II</v>
      </c>
      <c r="AU93" s="38">
        <f t="shared" si="18"/>
        <v>1</v>
      </c>
      <c r="AV93" s="50" t="str">
        <f t="shared" si="11"/>
        <v>Bogotá Mejor para Todos</v>
      </c>
    </row>
    <row r="94" spans="1:48" ht="45" customHeight="1">
      <c r="A94" s="204">
        <v>82</v>
      </c>
      <c r="B94" s="131">
        <v>2020</v>
      </c>
      <c r="C94" s="131" t="s">
        <v>353</v>
      </c>
      <c r="D94" s="210" t="s">
        <v>525</v>
      </c>
      <c r="E94" s="210" t="s">
        <v>140</v>
      </c>
      <c r="F94" s="210" t="s">
        <v>34</v>
      </c>
      <c r="G94" s="210" t="s">
        <v>161</v>
      </c>
      <c r="H94" s="229" t="s">
        <v>912</v>
      </c>
      <c r="I94" s="229" t="s">
        <v>135</v>
      </c>
      <c r="J94" s="229" t="s">
        <v>362</v>
      </c>
      <c r="K94" s="131">
        <v>3</v>
      </c>
      <c r="L94" s="234" t="str">
        <f>IF(ISERROR(VLOOKUP(K94,Eje_Pilar_Prop!$C$2:$E$104,2,FALSE))," ",VLOOKUP(K94,Eje_Pilar_Prop!$C$2:$E$104,2,FALSE))</f>
        <v>Igualdad y autonomía para una Bogotá incluyente</v>
      </c>
      <c r="M94" s="234" t="str">
        <f>IF(ISERROR(VLOOKUP(K94,Eje_Pilar_Prop!$C$2:$E$104,3,FALSE))," ",VLOOKUP(K94,Eje_Pilar_Prop!$C$2:$E$104,3,FALSE))</f>
        <v>Pilar 1 Igualdad de Calidad de Vida</v>
      </c>
      <c r="N94" s="132">
        <v>1475</v>
      </c>
      <c r="O94" s="239">
        <v>52355686</v>
      </c>
      <c r="P94" s="131" t="s">
        <v>1161</v>
      </c>
      <c r="Q94" s="239">
        <v>12600000</v>
      </c>
      <c r="R94" s="65"/>
      <c r="S94" s="48"/>
      <c r="T94" s="49">
        <v>0</v>
      </c>
      <c r="U94" s="239">
        <v>0</v>
      </c>
      <c r="V94" s="251">
        <f t="shared" si="12"/>
        <v>12600000</v>
      </c>
      <c r="W94" s="306">
        <v>12600000</v>
      </c>
      <c r="X94" s="135">
        <v>43882</v>
      </c>
      <c r="Y94" s="135">
        <v>43885</v>
      </c>
      <c r="Z94" s="135">
        <v>44020</v>
      </c>
      <c r="AA94" s="136">
        <v>90</v>
      </c>
      <c r="AB94" s="136">
        <v>1</v>
      </c>
      <c r="AC94" s="136">
        <v>45</v>
      </c>
      <c r="AD94" s="133"/>
      <c r="AE94" s="137"/>
      <c r="AF94" s="135"/>
      <c r="AG94" s="134"/>
      <c r="AH94" s="131"/>
      <c r="AI94" s="131"/>
      <c r="AJ94" s="131" t="s">
        <v>1474</v>
      </c>
      <c r="AK94" s="131"/>
      <c r="AL94" s="138">
        <f t="shared" si="13"/>
        <v>1</v>
      </c>
      <c r="AN94" s="73">
        <f>IF(SUMPRODUCT((A$14:A94=A94)*(B$14:B94=B94)*(D$14:D94=D94))&gt;1,0,1)</f>
        <v>1</v>
      </c>
      <c r="AO94" s="50" t="str">
        <f t="shared" si="15"/>
        <v>Contratos de prestación de servicios profesionales y de apoyo a la gestión</v>
      </c>
      <c r="AP94" s="50" t="str">
        <f t="shared" si="16"/>
        <v>Contratación directa</v>
      </c>
      <c r="AQ94" s="50" t="str">
        <f>IF(ISBLANK(G94),1,IFERROR(VLOOKUP(G94,Tipo!$C$12:$C$27,1,FALSE),"NO"))</f>
        <v>Prestación de servicios profesionales y de apoyo a la gestión, o para la ejecución de trabajos artísticos que sólo puedan encomendarse a determinadas personas naturales;</v>
      </c>
      <c r="AR94" s="50" t="str">
        <f t="shared" si="17"/>
        <v>Inversión</v>
      </c>
      <c r="AS94" s="50" t="str">
        <f>IF(ISBLANK(K94),1,IFERROR(VLOOKUP(K94,Eje_Pilar_Prop!C79:C180,1,FALSE),"NO"))</f>
        <v>NO</v>
      </c>
      <c r="AT94" s="50" t="str">
        <f t="shared" si="14"/>
        <v>SECOP II</v>
      </c>
      <c r="AU94" s="38">
        <f t="shared" si="18"/>
        <v>1</v>
      </c>
      <c r="AV94" s="50" t="str">
        <f t="shared" si="11"/>
        <v>Bogotá Mejor para Todos</v>
      </c>
    </row>
    <row r="95" spans="1:48" ht="45" customHeight="1">
      <c r="A95" s="204">
        <v>82</v>
      </c>
      <c r="B95" s="131">
        <v>2020</v>
      </c>
      <c r="C95" s="131" t="s">
        <v>353</v>
      </c>
      <c r="D95" s="210" t="s">
        <v>525</v>
      </c>
      <c r="E95" s="210" t="s">
        <v>140</v>
      </c>
      <c r="F95" s="210" t="s">
        <v>34</v>
      </c>
      <c r="G95" s="210" t="s">
        <v>161</v>
      </c>
      <c r="H95" s="229" t="s">
        <v>912</v>
      </c>
      <c r="I95" s="229" t="s">
        <v>135</v>
      </c>
      <c r="J95" s="229" t="s">
        <v>362</v>
      </c>
      <c r="K95" s="131">
        <v>3</v>
      </c>
      <c r="L95" s="234" t="str">
        <f>IF(ISERROR(VLOOKUP(K95,Eje_Pilar_Prop!$C$2:$E$104,2,FALSE))," ",VLOOKUP(K95,Eje_Pilar_Prop!$C$2:$E$104,2,FALSE))</f>
        <v>Igualdad y autonomía para una Bogotá incluyente</v>
      </c>
      <c r="M95" s="234" t="str">
        <f>IF(ISERROR(VLOOKUP(K95,Eje_Pilar_Prop!$C$2:$E$104,3,FALSE))," ",VLOOKUP(K95,Eje_Pilar_Prop!$C$2:$E$104,3,FALSE))</f>
        <v>Pilar 1 Igualdad de Calidad de Vida</v>
      </c>
      <c r="N95" s="132">
        <v>1501</v>
      </c>
      <c r="O95" s="133">
        <v>52355686</v>
      </c>
      <c r="P95" s="131" t="s">
        <v>1645</v>
      </c>
      <c r="Q95" s="239">
        <v>0</v>
      </c>
      <c r="R95" s="65"/>
      <c r="S95" s="48"/>
      <c r="T95" s="49">
        <v>1</v>
      </c>
      <c r="U95" s="240">
        <v>6300000</v>
      </c>
      <c r="V95" s="251">
        <f t="shared" si="12"/>
        <v>6300000</v>
      </c>
      <c r="W95" s="257">
        <v>6300000</v>
      </c>
      <c r="X95" s="135">
        <v>43882</v>
      </c>
      <c r="Y95" s="135">
        <v>43885</v>
      </c>
      <c r="Z95" s="135">
        <v>44020</v>
      </c>
      <c r="AA95" s="136">
        <v>90</v>
      </c>
      <c r="AB95" s="136">
        <v>1</v>
      </c>
      <c r="AC95" s="136">
        <v>45</v>
      </c>
      <c r="AD95" s="133"/>
      <c r="AE95" s="137"/>
      <c r="AF95" s="135"/>
      <c r="AG95" s="134"/>
      <c r="AH95" s="131"/>
      <c r="AI95" s="131"/>
      <c r="AJ95" s="131" t="s">
        <v>1474</v>
      </c>
      <c r="AK95" s="131"/>
      <c r="AL95" s="138">
        <f t="shared" si="13"/>
        <v>1</v>
      </c>
      <c r="AN95" s="73"/>
      <c r="AO95" s="50"/>
      <c r="AP95" s="50"/>
      <c r="AQ95" s="50"/>
      <c r="AR95" s="50"/>
      <c r="AS95" s="50"/>
      <c r="AT95" s="50"/>
      <c r="AV95" s="50"/>
    </row>
    <row r="96" spans="1:48" ht="45" customHeight="1">
      <c r="A96" s="204">
        <v>83</v>
      </c>
      <c r="B96" s="131">
        <v>2020</v>
      </c>
      <c r="C96" s="131" t="s">
        <v>353</v>
      </c>
      <c r="D96" s="210" t="s">
        <v>526</v>
      </c>
      <c r="E96" s="210" t="s">
        <v>140</v>
      </c>
      <c r="F96" s="210" t="s">
        <v>34</v>
      </c>
      <c r="G96" s="210" t="s">
        <v>161</v>
      </c>
      <c r="H96" s="229" t="s">
        <v>901</v>
      </c>
      <c r="I96" s="229" t="s">
        <v>135</v>
      </c>
      <c r="J96" s="229" t="s">
        <v>362</v>
      </c>
      <c r="K96" s="131">
        <v>45</v>
      </c>
      <c r="L96" s="234" t="str">
        <f>IF(ISERROR(VLOOKUP(K96,Eje_Pilar_Prop!$C$2:$E$104,2,FALSE))," ",VLOOKUP(K96,Eje_Pilar_Prop!$C$2:$E$104,2,FALSE))</f>
        <v>Gobernanza e influencia local, regional e internacional</v>
      </c>
      <c r="M96" s="234" t="str">
        <f>IF(ISERROR(VLOOKUP(K96,Eje_Pilar_Prop!$C$2:$E$104,3,FALSE))," ",VLOOKUP(K96,Eje_Pilar_Prop!$C$2:$E$104,3,FALSE))</f>
        <v>Eje Transversal 4 Gobierno Legitimo, Fortalecimiento Local y Eficiencia</v>
      </c>
      <c r="N96" s="132">
        <v>1501</v>
      </c>
      <c r="O96" s="133">
        <v>52320807</v>
      </c>
      <c r="P96" s="131" t="s">
        <v>1162</v>
      </c>
      <c r="Q96" s="239">
        <v>8700000</v>
      </c>
      <c r="R96" s="65"/>
      <c r="S96" s="48"/>
      <c r="T96" s="49">
        <v>0</v>
      </c>
      <c r="U96" s="239">
        <v>0</v>
      </c>
      <c r="V96" s="251">
        <f t="shared" si="12"/>
        <v>8700000</v>
      </c>
      <c r="W96" s="257">
        <v>8700000</v>
      </c>
      <c r="X96" s="135">
        <v>43886</v>
      </c>
      <c r="Y96" s="135">
        <v>43886</v>
      </c>
      <c r="Z96" s="135">
        <v>43975</v>
      </c>
      <c r="AA96" s="136">
        <v>90</v>
      </c>
      <c r="AB96" s="136">
        <v>0</v>
      </c>
      <c r="AC96" s="136">
        <v>0</v>
      </c>
      <c r="AD96" s="133"/>
      <c r="AE96" s="137"/>
      <c r="AF96" s="135"/>
      <c r="AG96" s="134"/>
      <c r="AH96" s="131"/>
      <c r="AI96" s="131"/>
      <c r="AJ96" s="131" t="s">
        <v>1474</v>
      </c>
      <c r="AK96" s="131"/>
      <c r="AL96" s="138">
        <f t="shared" si="13"/>
        <v>1</v>
      </c>
      <c r="AN96" s="73">
        <f>IF(SUMPRODUCT((A$14:A96=A96)*(B$14:B96=B96)*(D$14:D96=D96))&gt;1,0,1)</f>
        <v>1</v>
      </c>
      <c r="AO96" s="50" t="str">
        <f t="shared" si="15"/>
        <v>Contratos de prestación de servicios profesionales y de apoyo a la gestión</v>
      </c>
      <c r="AP96" s="50" t="str">
        <f t="shared" si="16"/>
        <v>Contratación directa</v>
      </c>
      <c r="AQ96" s="50" t="str">
        <f>IF(ISBLANK(G96),1,IFERROR(VLOOKUP(G96,Tipo!$C$12:$C$27,1,FALSE),"NO"))</f>
        <v>Prestación de servicios profesionales y de apoyo a la gestión, o para la ejecución de trabajos artísticos que sólo puedan encomendarse a determinadas personas naturales;</v>
      </c>
      <c r="AR96" s="50" t="str">
        <f t="shared" si="17"/>
        <v>Inversión</v>
      </c>
      <c r="AS96" s="50" t="str">
        <f>IF(ISBLANK(K96),1,IFERROR(VLOOKUP(K96,Eje_Pilar_Prop!C80:C181,1,FALSE),"NO"))</f>
        <v>NO</v>
      </c>
      <c r="AT96" s="50" t="str">
        <f t="shared" si="14"/>
        <v>SECOP II</v>
      </c>
      <c r="AU96" s="38">
        <f t="shared" si="18"/>
        <v>1</v>
      </c>
      <c r="AV96" s="50" t="str">
        <f t="shared" si="11"/>
        <v>Bogotá Mejor para Todos</v>
      </c>
    </row>
    <row r="97" spans="1:48" ht="45" customHeight="1">
      <c r="A97" s="204">
        <v>84</v>
      </c>
      <c r="B97" s="131">
        <v>2020</v>
      </c>
      <c r="C97" s="131" t="s">
        <v>353</v>
      </c>
      <c r="D97" s="210" t="s">
        <v>527</v>
      </c>
      <c r="E97" s="210" t="s">
        <v>140</v>
      </c>
      <c r="F97" s="210" t="s">
        <v>34</v>
      </c>
      <c r="G97" s="210" t="s">
        <v>161</v>
      </c>
      <c r="H97" s="229" t="s">
        <v>892</v>
      </c>
      <c r="I97" s="229" t="s">
        <v>135</v>
      </c>
      <c r="J97" s="229" t="s">
        <v>362</v>
      </c>
      <c r="K97" s="131">
        <v>45</v>
      </c>
      <c r="L97" s="234" t="str">
        <f>IF(ISERROR(VLOOKUP(K97,Eje_Pilar_Prop!$C$2:$E$104,2,FALSE))," ",VLOOKUP(K97,Eje_Pilar_Prop!$C$2:$E$104,2,FALSE))</f>
        <v>Gobernanza e influencia local, regional e internacional</v>
      </c>
      <c r="M97" s="234" t="str">
        <f>IF(ISERROR(VLOOKUP(K97,Eje_Pilar_Prop!$C$2:$E$104,3,FALSE))," ",VLOOKUP(K97,Eje_Pilar_Prop!$C$2:$E$104,3,FALSE))</f>
        <v>Eje Transversal 4 Gobierno Legitimo, Fortalecimiento Local y Eficiencia</v>
      </c>
      <c r="N97" s="132">
        <v>1501</v>
      </c>
      <c r="O97" s="133">
        <v>19403740</v>
      </c>
      <c r="P97" s="131" t="s">
        <v>1163</v>
      </c>
      <c r="Q97" s="239">
        <v>12600000</v>
      </c>
      <c r="R97" s="65"/>
      <c r="S97" s="48"/>
      <c r="T97" s="49">
        <v>0</v>
      </c>
      <c r="U97" s="239">
        <v>0</v>
      </c>
      <c r="V97" s="251">
        <f t="shared" si="12"/>
        <v>12600000</v>
      </c>
      <c r="W97" s="257">
        <v>12600000</v>
      </c>
      <c r="X97" s="135">
        <v>43887</v>
      </c>
      <c r="Y97" s="135">
        <v>43888</v>
      </c>
      <c r="Z97" s="135">
        <v>43977</v>
      </c>
      <c r="AA97" s="136">
        <v>90</v>
      </c>
      <c r="AB97" s="136">
        <v>0</v>
      </c>
      <c r="AC97" s="136">
        <v>0</v>
      </c>
      <c r="AD97" s="133"/>
      <c r="AE97" s="137"/>
      <c r="AF97" s="135"/>
      <c r="AG97" s="134"/>
      <c r="AH97" s="131"/>
      <c r="AI97" s="131"/>
      <c r="AJ97" s="131" t="s">
        <v>1474</v>
      </c>
      <c r="AK97" s="131"/>
      <c r="AL97" s="138">
        <f t="shared" si="13"/>
        <v>1</v>
      </c>
      <c r="AN97" s="73">
        <f>IF(SUMPRODUCT((A$14:A97=A97)*(B$14:B97=B97)*(D$14:D97=D97))&gt;1,0,1)</f>
        <v>1</v>
      </c>
      <c r="AO97" s="50" t="str">
        <f t="shared" si="15"/>
        <v>Contratos de prestación de servicios profesionales y de apoyo a la gestión</v>
      </c>
      <c r="AP97" s="50" t="str">
        <f t="shared" si="16"/>
        <v>Contratación directa</v>
      </c>
      <c r="AQ97" s="50" t="str">
        <f>IF(ISBLANK(G97),1,IFERROR(VLOOKUP(G97,Tipo!$C$12:$C$27,1,FALSE),"NO"))</f>
        <v>Prestación de servicios profesionales y de apoyo a la gestión, o para la ejecución de trabajos artísticos que sólo puedan encomendarse a determinadas personas naturales;</v>
      </c>
      <c r="AR97" s="50" t="str">
        <f t="shared" si="17"/>
        <v>Inversión</v>
      </c>
      <c r="AS97" s="50" t="str">
        <f>IF(ISBLANK(K97),1,IFERROR(VLOOKUP(K97,Eje_Pilar_Prop!C81:C182,1,FALSE),"NO"))</f>
        <v>NO</v>
      </c>
      <c r="AT97" s="50" t="str">
        <f t="shared" si="14"/>
        <v>SECOP II</v>
      </c>
      <c r="AU97" s="38">
        <f t="shared" si="18"/>
        <v>1</v>
      </c>
      <c r="AV97" s="50" t="str">
        <f t="shared" si="11"/>
        <v>Bogotá Mejor para Todos</v>
      </c>
    </row>
    <row r="98" spans="1:48" ht="45" customHeight="1">
      <c r="A98" s="204">
        <v>85</v>
      </c>
      <c r="B98" s="131">
        <v>2020</v>
      </c>
      <c r="C98" s="131" t="s">
        <v>353</v>
      </c>
      <c r="D98" s="210" t="s">
        <v>528</v>
      </c>
      <c r="E98" s="210" t="s">
        <v>140</v>
      </c>
      <c r="F98" s="210" t="s">
        <v>34</v>
      </c>
      <c r="G98" s="210" t="s">
        <v>161</v>
      </c>
      <c r="H98" s="229" t="s">
        <v>895</v>
      </c>
      <c r="I98" s="229" t="s">
        <v>135</v>
      </c>
      <c r="J98" s="229" t="s">
        <v>362</v>
      </c>
      <c r="K98" s="131">
        <v>45</v>
      </c>
      <c r="L98" s="234" t="str">
        <f>IF(ISERROR(VLOOKUP(K98,Eje_Pilar_Prop!$C$2:$E$104,2,FALSE))," ",VLOOKUP(K98,Eje_Pilar_Prop!$C$2:$E$104,2,FALSE))</f>
        <v>Gobernanza e influencia local, regional e internacional</v>
      </c>
      <c r="M98" s="234" t="str">
        <f>IF(ISERROR(VLOOKUP(K98,Eje_Pilar_Prop!$C$2:$E$104,3,FALSE))," ",VLOOKUP(K98,Eje_Pilar_Prop!$C$2:$E$104,3,FALSE))</f>
        <v>Eje Transversal 4 Gobierno Legitimo, Fortalecimiento Local y Eficiencia</v>
      </c>
      <c r="N98" s="132">
        <v>1501</v>
      </c>
      <c r="O98" s="133">
        <v>1032401149</v>
      </c>
      <c r="P98" s="131" t="s">
        <v>1164</v>
      </c>
      <c r="Q98" s="239">
        <v>15000000</v>
      </c>
      <c r="R98" s="65"/>
      <c r="S98" s="48"/>
      <c r="T98" s="49">
        <v>1</v>
      </c>
      <c r="U98" s="239">
        <v>7500000</v>
      </c>
      <c r="V98" s="251">
        <f t="shared" si="12"/>
        <v>22500000</v>
      </c>
      <c r="W98" s="257">
        <v>22500000</v>
      </c>
      <c r="X98" s="135">
        <v>43886</v>
      </c>
      <c r="Y98" s="135">
        <v>43886</v>
      </c>
      <c r="Z98" s="135">
        <v>44021</v>
      </c>
      <c r="AA98" s="136">
        <v>90</v>
      </c>
      <c r="AB98" s="136">
        <v>1</v>
      </c>
      <c r="AC98" s="136">
        <v>45</v>
      </c>
      <c r="AD98" s="133"/>
      <c r="AE98" s="137"/>
      <c r="AF98" s="135"/>
      <c r="AG98" s="134"/>
      <c r="AH98" s="131"/>
      <c r="AI98" s="131"/>
      <c r="AJ98" s="131" t="s">
        <v>1474</v>
      </c>
      <c r="AK98" s="131"/>
      <c r="AL98" s="138">
        <f t="shared" si="13"/>
        <v>1</v>
      </c>
      <c r="AN98" s="73">
        <f>IF(SUMPRODUCT((A$14:A98=A98)*(B$14:B98=B98)*(D$14:D98=D98))&gt;1,0,1)</f>
        <v>1</v>
      </c>
      <c r="AO98" s="50" t="str">
        <f t="shared" si="15"/>
        <v>Contratos de prestación de servicios profesionales y de apoyo a la gestión</v>
      </c>
      <c r="AP98" s="50" t="str">
        <f t="shared" si="16"/>
        <v>Contratación directa</v>
      </c>
      <c r="AQ98" s="50" t="str">
        <f>IF(ISBLANK(G98),1,IFERROR(VLOOKUP(G98,Tipo!$C$12:$C$27,1,FALSE),"NO"))</f>
        <v>Prestación de servicios profesionales y de apoyo a la gestión, o para la ejecución de trabajos artísticos que sólo puedan encomendarse a determinadas personas naturales;</v>
      </c>
      <c r="AR98" s="50" t="str">
        <f t="shared" si="17"/>
        <v>Inversión</v>
      </c>
      <c r="AS98" s="50" t="str">
        <f>IF(ISBLANK(K98),1,IFERROR(VLOOKUP(K98,Eje_Pilar_Prop!C82:C183,1,FALSE),"NO"))</f>
        <v>NO</v>
      </c>
      <c r="AT98" s="50" t="str">
        <f t="shared" si="14"/>
        <v>SECOP II</v>
      </c>
      <c r="AU98" s="38">
        <f t="shared" si="18"/>
        <v>1</v>
      </c>
      <c r="AV98" s="50" t="str">
        <f t="shared" si="11"/>
        <v>Bogotá Mejor para Todos</v>
      </c>
    </row>
    <row r="99" spans="1:48" ht="45" customHeight="1">
      <c r="A99" s="204">
        <v>86</v>
      </c>
      <c r="B99" s="131">
        <v>2020</v>
      </c>
      <c r="C99" s="131" t="s">
        <v>353</v>
      </c>
      <c r="D99" s="210" t="s">
        <v>529</v>
      </c>
      <c r="E99" s="210" t="s">
        <v>140</v>
      </c>
      <c r="F99" s="210" t="s">
        <v>34</v>
      </c>
      <c r="G99" s="210" t="s">
        <v>161</v>
      </c>
      <c r="H99" s="229" t="s">
        <v>889</v>
      </c>
      <c r="I99" s="229" t="s">
        <v>135</v>
      </c>
      <c r="J99" s="229" t="s">
        <v>362</v>
      </c>
      <c r="K99" s="131">
        <v>45</v>
      </c>
      <c r="L99" s="234" t="str">
        <f>IF(ISERROR(VLOOKUP(K99,Eje_Pilar_Prop!$C$2:$E$104,2,FALSE))," ",VLOOKUP(K99,Eje_Pilar_Prop!$C$2:$E$104,2,FALSE))</f>
        <v>Gobernanza e influencia local, regional e internacional</v>
      </c>
      <c r="M99" s="234" t="str">
        <f>IF(ISERROR(VLOOKUP(K99,Eje_Pilar_Prop!$C$2:$E$104,3,FALSE))," ",VLOOKUP(K99,Eje_Pilar_Prop!$C$2:$E$104,3,FALSE))</f>
        <v>Eje Transversal 4 Gobierno Legitimo, Fortalecimiento Local y Eficiencia</v>
      </c>
      <c r="N99" s="132">
        <v>1501</v>
      </c>
      <c r="O99" s="133">
        <v>1233693632</v>
      </c>
      <c r="P99" s="131" t="s">
        <v>1165</v>
      </c>
      <c r="Q99" s="239">
        <v>5100000</v>
      </c>
      <c r="R99" s="65"/>
      <c r="S99" s="48"/>
      <c r="T99" s="49">
        <v>0</v>
      </c>
      <c r="U99" s="239">
        <v>0</v>
      </c>
      <c r="V99" s="251">
        <f t="shared" si="12"/>
        <v>5100000</v>
      </c>
      <c r="W99" s="257">
        <v>5100000</v>
      </c>
      <c r="X99" s="135">
        <v>43887</v>
      </c>
      <c r="Y99" s="135">
        <v>43888</v>
      </c>
      <c r="Z99" s="135">
        <v>43977</v>
      </c>
      <c r="AA99" s="136">
        <v>90</v>
      </c>
      <c r="AB99" s="136">
        <v>0</v>
      </c>
      <c r="AC99" s="136">
        <v>0</v>
      </c>
      <c r="AD99" s="133"/>
      <c r="AE99" s="137"/>
      <c r="AF99" s="135"/>
      <c r="AG99" s="134"/>
      <c r="AH99" s="131"/>
      <c r="AI99" s="131"/>
      <c r="AJ99" s="131" t="s">
        <v>1474</v>
      </c>
      <c r="AK99" s="131"/>
      <c r="AL99" s="138">
        <f t="shared" si="13"/>
        <v>1</v>
      </c>
      <c r="AN99" s="73">
        <f>IF(SUMPRODUCT((A$14:A99=A99)*(B$14:B99=B99)*(D$14:D99=D99))&gt;1,0,1)</f>
        <v>1</v>
      </c>
      <c r="AO99" s="50" t="str">
        <f t="shared" si="15"/>
        <v>Contratos de prestación de servicios profesionales y de apoyo a la gestión</v>
      </c>
      <c r="AP99" s="50" t="str">
        <f t="shared" si="16"/>
        <v>Contratación directa</v>
      </c>
      <c r="AQ99" s="50" t="str">
        <f>IF(ISBLANK(G99),1,IFERROR(VLOOKUP(G99,Tipo!$C$12:$C$27,1,FALSE),"NO"))</f>
        <v>Prestación de servicios profesionales y de apoyo a la gestión, o para la ejecución de trabajos artísticos que sólo puedan encomendarse a determinadas personas naturales;</v>
      </c>
      <c r="AR99" s="50" t="str">
        <f t="shared" si="17"/>
        <v>Inversión</v>
      </c>
      <c r="AS99" s="50" t="str">
        <f>IF(ISBLANK(K99),1,IFERROR(VLOOKUP(K99,Eje_Pilar_Prop!C83:C184,1,FALSE),"NO"))</f>
        <v>NO</v>
      </c>
      <c r="AT99" s="50" t="str">
        <f t="shared" si="14"/>
        <v>SECOP II</v>
      </c>
      <c r="AU99" s="38">
        <f t="shared" si="18"/>
        <v>1</v>
      </c>
      <c r="AV99" s="50" t="str">
        <f t="shared" si="11"/>
        <v>Bogotá Mejor para Todos</v>
      </c>
    </row>
    <row r="100" spans="1:48" ht="45" customHeight="1">
      <c r="A100" s="204">
        <v>87</v>
      </c>
      <c r="B100" s="131">
        <v>2020</v>
      </c>
      <c r="C100" s="131" t="s">
        <v>353</v>
      </c>
      <c r="D100" s="210" t="s">
        <v>530</v>
      </c>
      <c r="E100" s="210" t="s">
        <v>140</v>
      </c>
      <c r="F100" s="210" t="s">
        <v>34</v>
      </c>
      <c r="G100" s="210" t="s">
        <v>161</v>
      </c>
      <c r="H100" s="229" t="s">
        <v>892</v>
      </c>
      <c r="I100" s="229" t="s">
        <v>135</v>
      </c>
      <c r="J100" s="229" t="s">
        <v>362</v>
      </c>
      <c r="K100" s="131">
        <v>45</v>
      </c>
      <c r="L100" s="234" t="str">
        <f>IF(ISERROR(VLOOKUP(K100,Eje_Pilar_Prop!$C$2:$E$104,2,FALSE))," ",VLOOKUP(K100,Eje_Pilar_Prop!$C$2:$E$104,2,FALSE))</f>
        <v>Gobernanza e influencia local, regional e internacional</v>
      </c>
      <c r="M100" s="234" t="str">
        <f>IF(ISERROR(VLOOKUP(K100,Eje_Pilar_Prop!$C$2:$E$104,3,FALSE))," ",VLOOKUP(K100,Eje_Pilar_Prop!$C$2:$E$104,3,FALSE))</f>
        <v>Eje Transversal 4 Gobierno Legitimo, Fortalecimiento Local y Eficiencia</v>
      </c>
      <c r="N100" s="132">
        <v>1501</v>
      </c>
      <c r="O100" s="133">
        <v>1020770132</v>
      </c>
      <c r="P100" s="131" t="s">
        <v>1166</v>
      </c>
      <c r="Q100" s="239">
        <v>12600000</v>
      </c>
      <c r="R100" s="65"/>
      <c r="S100" s="48"/>
      <c r="T100" s="49">
        <v>0</v>
      </c>
      <c r="U100" s="239">
        <v>0</v>
      </c>
      <c r="V100" s="251">
        <f t="shared" si="12"/>
        <v>12600000</v>
      </c>
      <c r="W100" s="257">
        <v>12600000</v>
      </c>
      <c r="X100" s="135">
        <v>43888</v>
      </c>
      <c r="Y100" s="135">
        <v>43889</v>
      </c>
      <c r="Z100" s="135">
        <v>43978</v>
      </c>
      <c r="AA100" s="136">
        <v>90</v>
      </c>
      <c r="AB100" s="136">
        <v>0</v>
      </c>
      <c r="AC100" s="136">
        <v>0</v>
      </c>
      <c r="AD100" s="133"/>
      <c r="AE100" s="137"/>
      <c r="AF100" s="135"/>
      <c r="AG100" s="134"/>
      <c r="AH100" s="131"/>
      <c r="AI100" s="131"/>
      <c r="AJ100" s="131" t="s">
        <v>1474</v>
      </c>
      <c r="AK100" s="131"/>
      <c r="AL100" s="138">
        <f t="shared" si="13"/>
        <v>1</v>
      </c>
      <c r="AN100" s="73">
        <f>IF(SUMPRODUCT((A$14:A100=A100)*(B$14:B100=B100)*(D$14:D100=D100))&gt;1,0,1)</f>
        <v>1</v>
      </c>
      <c r="AO100" s="50" t="str">
        <f t="shared" si="15"/>
        <v>Contratos de prestación de servicios profesionales y de apoyo a la gestión</v>
      </c>
      <c r="AP100" s="50" t="str">
        <f t="shared" si="16"/>
        <v>Contratación directa</v>
      </c>
      <c r="AQ100" s="50" t="str">
        <f>IF(ISBLANK(G100),1,IFERROR(VLOOKUP(G100,Tipo!$C$12:$C$27,1,FALSE),"NO"))</f>
        <v>Prestación de servicios profesionales y de apoyo a la gestión, o para la ejecución de trabajos artísticos que sólo puedan encomendarse a determinadas personas naturales;</v>
      </c>
      <c r="AR100" s="50" t="str">
        <f t="shared" si="17"/>
        <v>Inversión</v>
      </c>
      <c r="AS100" s="50" t="str">
        <f>IF(ISBLANK(K100),1,IFERROR(VLOOKUP(K100,Eje_Pilar_Prop!C84:C185,1,FALSE),"NO"))</f>
        <v>NO</v>
      </c>
      <c r="AT100" s="50" t="str">
        <f t="shared" si="14"/>
        <v>SECOP II</v>
      </c>
      <c r="AU100" s="38">
        <f t="shared" si="18"/>
        <v>1</v>
      </c>
      <c r="AV100" s="50" t="str">
        <f t="shared" si="11"/>
        <v>Bogotá Mejor para Todos</v>
      </c>
    </row>
    <row r="101" spans="1:48" ht="45" customHeight="1">
      <c r="A101" s="204">
        <v>88</v>
      </c>
      <c r="B101" s="131">
        <v>2020</v>
      </c>
      <c r="C101" s="131" t="s">
        <v>353</v>
      </c>
      <c r="D101" s="210" t="s">
        <v>531</v>
      </c>
      <c r="E101" s="210" t="s">
        <v>140</v>
      </c>
      <c r="F101" s="210" t="s">
        <v>34</v>
      </c>
      <c r="G101" s="210" t="s">
        <v>161</v>
      </c>
      <c r="H101" s="229" t="s">
        <v>913</v>
      </c>
      <c r="I101" s="229" t="s">
        <v>135</v>
      </c>
      <c r="J101" s="229" t="s">
        <v>362</v>
      </c>
      <c r="K101" s="131">
        <v>45</v>
      </c>
      <c r="L101" s="234" t="str">
        <f>IF(ISERROR(VLOOKUP(K101,Eje_Pilar_Prop!$C$2:$E$104,2,FALSE))," ",VLOOKUP(K101,Eje_Pilar_Prop!$C$2:$E$104,2,FALSE))</f>
        <v>Gobernanza e influencia local, regional e internacional</v>
      </c>
      <c r="M101" s="234" t="str">
        <f>IF(ISERROR(VLOOKUP(K101,Eje_Pilar_Prop!$C$2:$E$104,3,FALSE))," ",VLOOKUP(K101,Eje_Pilar_Prop!$C$2:$E$104,3,FALSE))</f>
        <v>Eje Transversal 4 Gobierno Legitimo, Fortalecimiento Local y Eficiencia</v>
      </c>
      <c r="N101" s="132">
        <v>1501</v>
      </c>
      <c r="O101" s="133">
        <v>79912044</v>
      </c>
      <c r="P101" s="131" t="s">
        <v>1167</v>
      </c>
      <c r="Q101" s="239">
        <v>12600000</v>
      </c>
      <c r="R101" s="65"/>
      <c r="S101" s="48"/>
      <c r="T101" s="49">
        <v>0</v>
      </c>
      <c r="U101" s="239">
        <v>0</v>
      </c>
      <c r="V101" s="251">
        <f t="shared" si="12"/>
        <v>12600000</v>
      </c>
      <c r="W101" s="257">
        <v>8960000</v>
      </c>
      <c r="X101" s="135">
        <v>43888</v>
      </c>
      <c r="Y101" s="135">
        <v>43888</v>
      </c>
      <c r="Z101" s="135">
        <v>43977</v>
      </c>
      <c r="AA101" s="136">
        <v>90</v>
      </c>
      <c r="AB101" s="136">
        <v>0</v>
      </c>
      <c r="AC101" s="136">
        <v>0</v>
      </c>
      <c r="AD101" s="133"/>
      <c r="AE101" s="137"/>
      <c r="AF101" s="135"/>
      <c r="AG101" s="134"/>
      <c r="AH101" s="131"/>
      <c r="AI101" s="131"/>
      <c r="AJ101" s="131" t="s">
        <v>1474</v>
      </c>
      <c r="AK101" s="131"/>
      <c r="AL101" s="138">
        <f t="shared" si="13"/>
        <v>0.71111111111111114</v>
      </c>
      <c r="AN101" s="73">
        <f>IF(SUMPRODUCT((A$14:A101=A101)*(B$14:B101=B101)*(D$14:D101=D101))&gt;1,0,1)</f>
        <v>1</v>
      </c>
      <c r="AO101" s="50" t="str">
        <f t="shared" si="15"/>
        <v>Contratos de prestación de servicios profesionales y de apoyo a la gestión</v>
      </c>
      <c r="AP101" s="50" t="str">
        <f t="shared" si="16"/>
        <v>Contratación directa</v>
      </c>
      <c r="AQ101" s="50" t="str">
        <f>IF(ISBLANK(G101),1,IFERROR(VLOOKUP(G101,Tipo!$C$12:$C$27,1,FALSE),"NO"))</f>
        <v>Prestación de servicios profesionales y de apoyo a la gestión, o para la ejecución de trabajos artísticos que sólo puedan encomendarse a determinadas personas naturales;</v>
      </c>
      <c r="AR101" s="50" t="str">
        <f t="shared" si="17"/>
        <v>Inversión</v>
      </c>
      <c r="AS101" s="50" t="str">
        <f>IF(ISBLANK(K101),1,IFERROR(VLOOKUP(K101,Eje_Pilar_Prop!C85:C186,1,FALSE),"NO"))</f>
        <v>NO</v>
      </c>
      <c r="AT101" s="50" t="str">
        <f t="shared" si="14"/>
        <v>SECOP II</v>
      </c>
      <c r="AU101" s="38">
        <f t="shared" si="18"/>
        <v>1</v>
      </c>
      <c r="AV101" s="50" t="str">
        <f t="shared" si="11"/>
        <v>Bogotá Mejor para Todos</v>
      </c>
    </row>
    <row r="102" spans="1:48" ht="45" customHeight="1">
      <c r="A102" s="204">
        <v>89</v>
      </c>
      <c r="B102" s="131">
        <v>2020</v>
      </c>
      <c r="C102" s="131" t="s">
        <v>353</v>
      </c>
      <c r="D102" s="210" t="s">
        <v>532</v>
      </c>
      <c r="E102" s="210" t="s">
        <v>140</v>
      </c>
      <c r="F102" s="210" t="s">
        <v>34</v>
      </c>
      <c r="G102" s="210" t="s">
        <v>161</v>
      </c>
      <c r="H102" s="229" t="s">
        <v>895</v>
      </c>
      <c r="I102" s="229" t="s">
        <v>135</v>
      </c>
      <c r="J102" s="229" t="s">
        <v>362</v>
      </c>
      <c r="K102" s="131">
        <v>45</v>
      </c>
      <c r="L102" s="234" t="str">
        <f>IF(ISERROR(VLOOKUP(K102,Eje_Pilar_Prop!$C$2:$E$104,2,FALSE))," ",VLOOKUP(K102,Eje_Pilar_Prop!$C$2:$E$104,2,FALSE))</f>
        <v>Gobernanza e influencia local, regional e internacional</v>
      </c>
      <c r="M102" s="234" t="str">
        <f>IF(ISERROR(VLOOKUP(K102,Eje_Pilar_Prop!$C$2:$E$104,3,FALSE))," ",VLOOKUP(K102,Eje_Pilar_Prop!$C$2:$E$104,3,FALSE))</f>
        <v>Eje Transversal 4 Gobierno Legitimo, Fortalecimiento Local y Eficiencia</v>
      </c>
      <c r="N102" s="132">
        <v>1501</v>
      </c>
      <c r="O102" s="133">
        <v>52865400</v>
      </c>
      <c r="P102" s="131" t="s">
        <v>1168</v>
      </c>
      <c r="Q102" s="239">
        <v>12600000</v>
      </c>
      <c r="R102" s="65"/>
      <c r="S102" s="48"/>
      <c r="T102" s="49">
        <v>0</v>
      </c>
      <c r="U102" s="239">
        <v>0</v>
      </c>
      <c r="V102" s="251">
        <f t="shared" si="12"/>
        <v>12600000</v>
      </c>
      <c r="W102" s="257">
        <v>8960000</v>
      </c>
      <c r="X102" s="135">
        <v>43887</v>
      </c>
      <c r="Y102" s="135">
        <v>43888</v>
      </c>
      <c r="Z102" s="135">
        <v>43977</v>
      </c>
      <c r="AA102" s="136">
        <v>90</v>
      </c>
      <c r="AB102" s="136">
        <v>0</v>
      </c>
      <c r="AC102" s="136">
        <v>0</v>
      </c>
      <c r="AD102" s="133"/>
      <c r="AE102" s="137"/>
      <c r="AF102" s="135"/>
      <c r="AG102" s="134"/>
      <c r="AH102" s="131"/>
      <c r="AI102" s="131"/>
      <c r="AJ102" s="131" t="s">
        <v>1474</v>
      </c>
      <c r="AK102" s="131"/>
      <c r="AL102" s="138">
        <f t="shared" si="13"/>
        <v>0.71111111111111114</v>
      </c>
      <c r="AN102" s="73">
        <f>IF(SUMPRODUCT((A$14:A102=A102)*(B$14:B102=B102)*(D$14:D102=D102))&gt;1,0,1)</f>
        <v>1</v>
      </c>
      <c r="AO102" s="50" t="str">
        <f t="shared" si="15"/>
        <v>Contratos de prestación de servicios profesionales y de apoyo a la gestión</v>
      </c>
      <c r="AP102" s="50" t="str">
        <f t="shared" si="16"/>
        <v>Contratación directa</v>
      </c>
      <c r="AQ102" s="50" t="str">
        <f>IF(ISBLANK(G102),1,IFERROR(VLOOKUP(G102,Tipo!$C$12:$C$27,1,FALSE),"NO"))</f>
        <v>Prestación de servicios profesionales y de apoyo a la gestión, o para la ejecución de trabajos artísticos que sólo puedan encomendarse a determinadas personas naturales;</v>
      </c>
      <c r="AR102" s="50" t="str">
        <f t="shared" si="17"/>
        <v>Inversión</v>
      </c>
      <c r="AS102" s="50" t="str">
        <f>IF(ISBLANK(K102),1,IFERROR(VLOOKUP(K102,Eje_Pilar_Prop!C86:C187,1,FALSE),"NO"))</f>
        <v>NO</v>
      </c>
      <c r="AT102" s="50" t="str">
        <f t="shared" si="14"/>
        <v>SECOP II</v>
      </c>
      <c r="AU102" s="38">
        <f t="shared" si="18"/>
        <v>1</v>
      </c>
      <c r="AV102" s="50" t="str">
        <f t="shared" si="11"/>
        <v>Bogotá Mejor para Todos</v>
      </c>
    </row>
    <row r="103" spans="1:48" ht="45" customHeight="1">
      <c r="A103" s="204">
        <v>90</v>
      </c>
      <c r="B103" s="131">
        <v>2020</v>
      </c>
      <c r="C103" s="131" t="s">
        <v>353</v>
      </c>
      <c r="D103" s="210" t="s">
        <v>533</v>
      </c>
      <c r="E103" s="210" t="s">
        <v>140</v>
      </c>
      <c r="F103" s="210" t="s">
        <v>34</v>
      </c>
      <c r="G103" s="210" t="s">
        <v>161</v>
      </c>
      <c r="H103" s="229" t="s">
        <v>889</v>
      </c>
      <c r="I103" s="229" t="s">
        <v>135</v>
      </c>
      <c r="J103" s="229" t="s">
        <v>362</v>
      </c>
      <c r="K103" s="131">
        <v>45</v>
      </c>
      <c r="L103" s="234" t="str">
        <f>IF(ISERROR(VLOOKUP(K103,Eje_Pilar_Prop!$C$2:$E$104,2,FALSE))," ",VLOOKUP(K103,Eje_Pilar_Prop!$C$2:$E$104,2,FALSE))</f>
        <v>Gobernanza e influencia local, regional e internacional</v>
      </c>
      <c r="M103" s="234" t="str">
        <f>IF(ISERROR(VLOOKUP(K103,Eje_Pilar_Prop!$C$2:$E$104,3,FALSE))," ",VLOOKUP(K103,Eje_Pilar_Prop!$C$2:$E$104,3,FALSE))</f>
        <v>Eje Transversal 4 Gobierno Legitimo, Fortalecimiento Local y Eficiencia</v>
      </c>
      <c r="N103" s="132">
        <v>1501</v>
      </c>
      <c r="O103" s="133">
        <v>52482153</v>
      </c>
      <c r="P103" s="131" t="s">
        <v>1169</v>
      </c>
      <c r="Q103" s="239">
        <v>5100000</v>
      </c>
      <c r="R103" s="65"/>
      <c r="S103" s="48"/>
      <c r="T103" s="49">
        <v>0</v>
      </c>
      <c r="U103" s="239">
        <v>0</v>
      </c>
      <c r="V103" s="251">
        <f t="shared" si="12"/>
        <v>5100000</v>
      </c>
      <c r="W103" s="257">
        <v>5100000</v>
      </c>
      <c r="X103" s="135">
        <v>43889</v>
      </c>
      <c r="Y103" s="135">
        <v>43889</v>
      </c>
      <c r="Z103" s="135">
        <v>43978</v>
      </c>
      <c r="AA103" s="136">
        <v>90</v>
      </c>
      <c r="AB103" s="136">
        <v>0</v>
      </c>
      <c r="AC103" s="136">
        <v>0</v>
      </c>
      <c r="AD103" s="133"/>
      <c r="AE103" s="137"/>
      <c r="AF103" s="135"/>
      <c r="AG103" s="134"/>
      <c r="AH103" s="131"/>
      <c r="AI103" s="131"/>
      <c r="AJ103" s="131" t="s">
        <v>1474</v>
      </c>
      <c r="AK103" s="131"/>
      <c r="AL103" s="138">
        <f t="shared" si="13"/>
        <v>1</v>
      </c>
      <c r="AN103" s="73">
        <f>IF(SUMPRODUCT((A$14:A103=A103)*(B$14:B103=B103)*(D$14:D103=D103))&gt;1,0,1)</f>
        <v>1</v>
      </c>
      <c r="AO103" s="50" t="str">
        <f t="shared" si="15"/>
        <v>Contratos de prestación de servicios profesionales y de apoyo a la gestión</v>
      </c>
      <c r="AP103" s="50" t="str">
        <f t="shared" si="16"/>
        <v>Contratación directa</v>
      </c>
      <c r="AQ103" s="50" t="str">
        <f>IF(ISBLANK(G103),1,IFERROR(VLOOKUP(G103,Tipo!$C$12:$C$27,1,FALSE),"NO"))</f>
        <v>Prestación de servicios profesionales y de apoyo a la gestión, o para la ejecución de trabajos artísticos que sólo puedan encomendarse a determinadas personas naturales;</v>
      </c>
      <c r="AR103" s="50" t="str">
        <f t="shared" si="17"/>
        <v>Inversión</v>
      </c>
      <c r="AS103" s="50" t="str">
        <f>IF(ISBLANK(K103),1,IFERROR(VLOOKUP(K103,Eje_Pilar_Prop!C87:C188,1,FALSE),"NO"))</f>
        <v>NO</v>
      </c>
      <c r="AT103" s="50" t="str">
        <f t="shared" si="14"/>
        <v>SECOP II</v>
      </c>
      <c r="AU103" s="38">
        <f t="shared" si="18"/>
        <v>1</v>
      </c>
      <c r="AV103" s="50" t="str">
        <f t="shared" si="11"/>
        <v>Bogotá Mejor para Todos</v>
      </c>
    </row>
    <row r="104" spans="1:48" ht="45" customHeight="1">
      <c r="A104" s="204">
        <v>91</v>
      </c>
      <c r="B104" s="131">
        <v>2020</v>
      </c>
      <c r="C104" s="131" t="s">
        <v>353</v>
      </c>
      <c r="D104" s="210" t="s">
        <v>534</v>
      </c>
      <c r="E104" s="210" t="s">
        <v>140</v>
      </c>
      <c r="F104" s="210" t="s">
        <v>34</v>
      </c>
      <c r="G104" s="210" t="s">
        <v>161</v>
      </c>
      <c r="H104" s="229" t="s">
        <v>892</v>
      </c>
      <c r="I104" s="229" t="s">
        <v>135</v>
      </c>
      <c r="J104" s="229" t="s">
        <v>362</v>
      </c>
      <c r="K104" s="131">
        <v>45</v>
      </c>
      <c r="L104" s="234" t="str">
        <f>IF(ISERROR(VLOOKUP(K104,Eje_Pilar_Prop!$C$2:$E$104,2,FALSE))," ",VLOOKUP(K104,Eje_Pilar_Prop!$C$2:$E$104,2,FALSE))</f>
        <v>Gobernanza e influencia local, regional e internacional</v>
      </c>
      <c r="M104" s="234" t="str">
        <f>IF(ISERROR(VLOOKUP(K104,Eje_Pilar_Prop!$C$2:$E$104,3,FALSE))," ",VLOOKUP(K104,Eje_Pilar_Prop!$C$2:$E$104,3,FALSE))</f>
        <v>Eje Transversal 4 Gobierno Legitimo, Fortalecimiento Local y Eficiencia</v>
      </c>
      <c r="N104" s="132">
        <v>1501</v>
      </c>
      <c r="O104" s="133">
        <v>1026278442</v>
      </c>
      <c r="P104" s="131" t="s">
        <v>1170</v>
      </c>
      <c r="Q104" s="239">
        <v>15000000</v>
      </c>
      <c r="R104" s="65"/>
      <c r="S104" s="48"/>
      <c r="T104" s="49">
        <v>0</v>
      </c>
      <c r="U104" s="239">
        <v>0</v>
      </c>
      <c r="V104" s="251">
        <f t="shared" si="12"/>
        <v>15000000</v>
      </c>
      <c r="W104" s="257">
        <v>15000000</v>
      </c>
      <c r="X104" s="135">
        <v>43888</v>
      </c>
      <c r="Y104" s="135">
        <v>43888</v>
      </c>
      <c r="Z104" s="135">
        <v>43977</v>
      </c>
      <c r="AA104" s="136">
        <v>90</v>
      </c>
      <c r="AB104" s="136">
        <v>0</v>
      </c>
      <c r="AC104" s="136">
        <v>0</v>
      </c>
      <c r="AD104" s="133"/>
      <c r="AE104" s="137"/>
      <c r="AF104" s="135"/>
      <c r="AG104" s="134"/>
      <c r="AH104" s="131"/>
      <c r="AI104" s="131"/>
      <c r="AJ104" s="131" t="s">
        <v>1474</v>
      </c>
      <c r="AK104" s="131"/>
      <c r="AL104" s="138">
        <f t="shared" si="13"/>
        <v>1</v>
      </c>
      <c r="AN104" s="73">
        <f>IF(SUMPRODUCT((A$14:A104=A104)*(B$14:B104=B104)*(D$14:D104=D104))&gt;1,0,1)</f>
        <v>1</v>
      </c>
      <c r="AO104" s="50" t="str">
        <f t="shared" si="15"/>
        <v>Contratos de prestación de servicios profesionales y de apoyo a la gestión</v>
      </c>
      <c r="AP104" s="50" t="str">
        <f t="shared" si="16"/>
        <v>Contratación directa</v>
      </c>
      <c r="AQ104" s="50" t="str">
        <f>IF(ISBLANK(G104),1,IFERROR(VLOOKUP(G104,Tipo!$C$12:$C$27,1,FALSE),"NO"))</f>
        <v>Prestación de servicios profesionales y de apoyo a la gestión, o para la ejecución de trabajos artísticos que sólo puedan encomendarse a determinadas personas naturales;</v>
      </c>
      <c r="AR104" s="50" t="str">
        <f t="shared" si="17"/>
        <v>Inversión</v>
      </c>
      <c r="AS104" s="50" t="str">
        <f>IF(ISBLANK(K104),1,IFERROR(VLOOKUP(K104,Eje_Pilar_Prop!C88:C189,1,FALSE),"NO"))</f>
        <v>NO</v>
      </c>
      <c r="AT104" s="50" t="str">
        <f t="shared" si="14"/>
        <v>SECOP II</v>
      </c>
      <c r="AU104" s="38">
        <f t="shared" si="18"/>
        <v>1</v>
      </c>
      <c r="AV104" s="50" t="str">
        <f t="shared" si="11"/>
        <v>Bogotá Mejor para Todos</v>
      </c>
    </row>
    <row r="105" spans="1:48" ht="45" customHeight="1">
      <c r="A105" s="204">
        <v>92</v>
      </c>
      <c r="B105" s="131">
        <v>2020</v>
      </c>
      <c r="C105" s="131" t="s">
        <v>353</v>
      </c>
      <c r="D105" s="210" t="s">
        <v>535</v>
      </c>
      <c r="E105" s="210" t="s">
        <v>140</v>
      </c>
      <c r="F105" s="210" t="s">
        <v>34</v>
      </c>
      <c r="G105" s="210" t="s">
        <v>161</v>
      </c>
      <c r="H105" s="229" t="s">
        <v>892</v>
      </c>
      <c r="I105" s="229" t="s">
        <v>135</v>
      </c>
      <c r="J105" s="229" t="s">
        <v>362</v>
      </c>
      <c r="K105" s="131">
        <v>45</v>
      </c>
      <c r="L105" s="234" t="str">
        <f>IF(ISERROR(VLOOKUP(K105,Eje_Pilar_Prop!$C$2:$E$104,2,FALSE))," ",VLOOKUP(K105,Eje_Pilar_Prop!$C$2:$E$104,2,FALSE))</f>
        <v>Gobernanza e influencia local, regional e internacional</v>
      </c>
      <c r="M105" s="234" t="str">
        <f>IF(ISERROR(VLOOKUP(K105,Eje_Pilar_Prop!$C$2:$E$104,3,FALSE))," ",VLOOKUP(K105,Eje_Pilar_Prop!$C$2:$E$104,3,FALSE))</f>
        <v>Eje Transversal 4 Gobierno Legitimo, Fortalecimiento Local y Eficiencia</v>
      </c>
      <c r="N105" s="132">
        <v>1501</v>
      </c>
      <c r="O105" s="133">
        <v>1010234365</v>
      </c>
      <c r="P105" s="131" t="s">
        <v>1171</v>
      </c>
      <c r="Q105" s="239">
        <v>12600000</v>
      </c>
      <c r="R105" s="65"/>
      <c r="S105" s="48"/>
      <c r="T105" s="49">
        <v>0</v>
      </c>
      <c r="U105" s="239">
        <v>0</v>
      </c>
      <c r="V105" s="251">
        <f t="shared" si="12"/>
        <v>12600000</v>
      </c>
      <c r="W105" s="257">
        <v>12600000</v>
      </c>
      <c r="X105" s="135">
        <v>43888</v>
      </c>
      <c r="Y105" s="135">
        <v>43889</v>
      </c>
      <c r="Z105" s="135">
        <v>43978</v>
      </c>
      <c r="AA105" s="136">
        <v>90</v>
      </c>
      <c r="AB105" s="136">
        <v>0</v>
      </c>
      <c r="AC105" s="136">
        <v>0</v>
      </c>
      <c r="AD105" s="133"/>
      <c r="AE105" s="137"/>
      <c r="AF105" s="135"/>
      <c r="AG105" s="134"/>
      <c r="AH105" s="131"/>
      <c r="AI105" s="131"/>
      <c r="AJ105" s="131" t="s">
        <v>1474</v>
      </c>
      <c r="AK105" s="131"/>
      <c r="AL105" s="138">
        <f t="shared" si="13"/>
        <v>1</v>
      </c>
      <c r="AN105" s="73">
        <f>IF(SUMPRODUCT((A$14:A105=A105)*(B$14:B105=B105)*(D$14:D105=D105))&gt;1,0,1)</f>
        <v>1</v>
      </c>
      <c r="AO105" s="50" t="str">
        <f t="shared" si="15"/>
        <v>Contratos de prestación de servicios profesionales y de apoyo a la gestión</v>
      </c>
      <c r="AP105" s="50" t="str">
        <f t="shared" si="16"/>
        <v>Contratación directa</v>
      </c>
      <c r="AQ105" s="50" t="str">
        <f>IF(ISBLANK(G105),1,IFERROR(VLOOKUP(G105,Tipo!$C$12:$C$27,1,FALSE),"NO"))</f>
        <v>Prestación de servicios profesionales y de apoyo a la gestión, o para la ejecución de trabajos artísticos que sólo puedan encomendarse a determinadas personas naturales;</v>
      </c>
      <c r="AR105" s="50" t="str">
        <f t="shared" si="17"/>
        <v>Inversión</v>
      </c>
      <c r="AS105" s="50" t="str">
        <f>IF(ISBLANK(K105),1,IFERROR(VLOOKUP(K105,Eje_Pilar_Prop!C89:C190,1,FALSE),"NO"))</f>
        <v>NO</v>
      </c>
      <c r="AT105" s="50" t="str">
        <f t="shared" si="14"/>
        <v>SECOP II</v>
      </c>
      <c r="AU105" s="38">
        <f t="shared" si="18"/>
        <v>1</v>
      </c>
      <c r="AV105" s="50" t="str">
        <f t="shared" si="11"/>
        <v>Bogotá Mejor para Todos</v>
      </c>
    </row>
    <row r="106" spans="1:48" ht="45" customHeight="1">
      <c r="A106" s="204">
        <v>93</v>
      </c>
      <c r="B106" s="131">
        <v>2020</v>
      </c>
      <c r="C106" s="131" t="s">
        <v>353</v>
      </c>
      <c r="D106" s="210" t="s">
        <v>536</v>
      </c>
      <c r="E106" s="210" t="s">
        <v>140</v>
      </c>
      <c r="F106" s="210" t="s">
        <v>34</v>
      </c>
      <c r="G106" s="210" t="s">
        <v>161</v>
      </c>
      <c r="H106" s="229" t="s">
        <v>892</v>
      </c>
      <c r="I106" s="229" t="s">
        <v>135</v>
      </c>
      <c r="J106" s="229" t="s">
        <v>362</v>
      </c>
      <c r="K106" s="131">
        <v>45</v>
      </c>
      <c r="L106" s="234" t="str">
        <f>IF(ISERROR(VLOOKUP(K106,Eje_Pilar_Prop!$C$2:$E$104,2,FALSE))," ",VLOOKUP(K106,Eje_Pilar_Prop!$C$2:$E$104,2,FALSE))</f>
        <v>Gobernanza e influencia local, regional e internacional</v>
      </c>
      <c r="M106" s="234" t="str">
        <f>IF(ISERROR(VLOOKUP(K106,Eje_Pilar_Prop!$C$2:$E$104,3,FALSE))," ",VLOOKUP(K106,Eje_Pilar_Prop!$C$2:$E$104,3,FALSE))</f>
        <v>Eje Transversal 4 Gobierno Legitimo, Fortalecimiento Local y Eficiencia</v>
      </c>
      <c r="N106" s="132">
        <v>1501</v>
      </c>
      <c r="O106" s="133">
        <v>1018428357</v>
      </c>
      <c r="P106" s="131" t="s">
        <v>1172</v>
      </c>
      <c r="Q106" s="239">
        <v>12600000</v>
      </c>
      <c r="R106" s="65"/>
      <c r="S106" s="48"/>
      <c r="T106" s="49">
        <v>0</v>
      </c>
      <c r="U106" s="239">
        <v>0</v>
      </c>
      <c r="V106" s="251">
        <f t="shared" si="12"/>
        <v>12600000</v>
      </c>
      <c r="W106" s="257">
        <v>12600000</v>
      </c>
      <c r="X106" s="135">
        <v>43888</v>
      </c>
      <c r="Y106" s="135">
        <v>43889</v>
      </c>
      <c r="Z106" s="135">
        <v>43978</v>
      </c>
      <c r="AA106" s="136">
        <v>90</v>
      </c>
      <c r="AB106" s="136">
        <v>0</v>
      </c>
      <c r="AC106" s="136">
        <v>0</v>
      </c>
      <c r="AD106" s="133"/>
      <c r="AE106" s="137"/>
      <c r="AF106" s="135"/>
      <c r="AG106" s="134"/>
      <c r="AH106" s="131"/>
      <c r="AI106" s="131"/>
      <c r="AJ106" s="131" t="s">
        <v>1474</v>
      </c>
      <c r="AK106" s="131"/>
      <c r="AL106" s="138">
        <f t="shared" si="13"/>
        <v>1</v>
      </c>
      <c r="AN106" s="73">
        <f>IF(SUMPRODUCT((A$14:A106=A106)*(B$14:B106=B106)*(D$14:D106=D106))&gt;1,0,1)</f>
        <v>1</v>
      </c>
      <c r="AO106" s="50" t="str">
        <f t="shared" si="15"/>
        <v>Contratos de prestación de servicios profesionales y de apoyo a la gestión</v>
      </c>
      <c r="AP106" s="50" t="str">
        <f t="shared" si="16"/>
        <v>Contratación directa</v>
      </c>
      <c r="AQ106" s="50" t="str">
        <f>IF(ISBLANK(G106),1,IFERROR(VLOOKUP(G106,Tipo!$C$12:$C$27,1,FALSE),"NO"))</f>
        <v>Prestación de servicios profesionales y de apoyo a la gestión, o para la ejecución de trabajos artísticos que sólo puedan encomendarse a determinadas personas naturales;</v>
      </c>
      <c r="AR106" s="50" t="str">
        <f t="shared" si="17"/>
        <v>Inversión</v>
      </c>
      <c r="AS106" s="50" t="str">
        <f>IF(ISBLANK(K106),1,IFERROR(VLOOKUP(K106,Eje_Pilar_Prop!C90:C191,1,FALSE),"NO"))</f>
        <v>NO</v>
      </c>
      <c r="AT106" s="50" t="str">
        <f t="shared" si="14"/>
        <v>SECOP II</v>
      </c>
      <c r="AU106" s="38">
        <f t="shared" si="18"/>
        <v>1</v>
      </c>
      <c r="AV106" s="50" t="str">
        <f t="shared" si="11"/>
        <v>Bogotá Mejor para Todos</v>
      </c>
    </row>
    <row r="107" spans="1:48" ht="45" customHeight="1">
      <c r="A107" s="204">
        <v>94</v>
      </c>
      <c r="B107" s="131">
        <v>2020</v>
      </c>
      <c r="C107" s="131" t="s">
        <v>353</v>
      </c>
      <c r="D107" s="210" t="s">
        <v>537</v>
      </c>
      <c r="E107" s="210" t="s">
        <v>140</v>
      </c>
      <c r="F107" s="210" t="s">
        <v>34</v>
      </c>
      <c r="G107" s="210" t="s">
        <v>161</v>
      </c>
      <c r="H107" s="229" t="s">
        <v>893</v>
      </c>
      <c r="I107" s="229" t="s">
        <v>135</v>
      </c>
      <c r="J107" s="229" t="s">
        <v>362</v>
      </c>
      <c r="K107" s="131">
        <v>45</v>
      </c>
      <c r="L107" s="234" t="str">
        <f>IF(ISERROR(VLOOKUP(K107,Eje_Pilar_Prop!$C$2:$E$104,2,FALSE))," ",VLOOKUP(K107,Eje_Pilar_Prop!$C$2:$E$104,2,FALSE))</f>
        <v>Gobernanza e influencia local, regional e internacional</v>
      </c>
      <c r="M107" s="234" t="str">
        <f>IF(ISERROR(VLOOKUP(K107,Eje_Pilar_Prop!$C$2:$E$104,3,FALSE))," ",VLOOKUP(K107,Eje_Pilar_Prop!$C$2:$E$104,3,FALSE))</f>
        <v>Eje Transversal 4 Gobierno Legitimo, Fortalecimiento Local y Eficiencia</v>
      </c>
      <c r="N107" s="132">
        <v>1501</v>
      </c>
      <c r="O107" s="133">
        <v>80733977</v>
      </c>
      <c r="P107" s="131" t="s">
        <v>1173</v>
      </c>
      <c r="Q107" s="239">
        <v>12600000</v>
      </c>
      <c r="R107" s="65"/>
      <c r="S107" s="48"/>
      <c r="T107" s="49">
        <v>0</v>
      </c>
      <c r="U107" s="239">
        <v>0</v>
      </c>
      <c r="V107" s="251">
        <f t="shared" si="12"/>
        <v>12600000</v>
      </c>
      <c r="W107" s="257">
        <v>12600000</v>
      </c>
      <c r="X107" s="135">
        <v>43889</v>
      </c>
      <c r="Y107" s="135">
        <v>43889</v>
      </c>
      <c r="Z107" s="135">
        <v>43978</v>
      </c>
      <c r="AA107" s="136">
        <v>90</v>
      </c>
      <c r="AB107" s="136">
        <v>0</v>
      </c>
      <c r="AC107" s="136">
        <v>0</v>
      </c>
      <c r="AD107" s="133"/>
      <c r="AE107" s="137"/>
      <c r="AF107" s="135"/>
      <c r="AG107" s="134"/>
      <c r="AH107" s="131"/>
      <c r="AI107" s="131"/>
      <c r="AJ107" s="131" t="s">
        <v>1474</v>
      </c>
      <c r="AK107" s="131"/>
      <c r="AL107" s="138">
        <f t="shared" si="13"/>
        <v>1</v>
      </c>
      <c r="AN107" s="73">
        <f>IF(SUMPRODUCT((A$14:A107=A107)*(B$14:B107=B107)*(D$14:D107=D107))&gt;1,0,1)</f>
        <v>1</v>
      </c>
      <c r="AO107" s="50" t="str">
        <f t="shared" si="15"/>
        <v>Contratos de prestación de servicios profesionales y de apoyo a la gestión</v>
      </c>
      <c r="AP107" s="50" t="str">
        <f t="shared" si="16"/>
        <v>Contratación directa</v>
      </c>
      <c r="AQ107" s="50" t="str">
        <f>IF(ISBLANK(G107),1,IFERROR(VLOOKUP(G107,Tipo!$C$12:$C$27,1,FALSE),"NO"))</f>
        <v>Prestación de servicios profesionales y de apoyo a la gestión, o para la ejecución de trabajos artísticos que sólo puedan encomendarse a determinadas personas naturales;</v>
      </c>
      <c r="AR107" s="50" t="str">
        <f t="shared" si="17"/>
        <v>Inversión</v>
      </c>
      <c r="AS107" s="50" t="str">
        <f>IF(ISBLANK(K107),1,IFERROR(VLOOKUP(K107,Eje_Pilar_Prop!C91:C192,1,FALSE),"NO"))</f>
        <v>NO</v>
      </c>
      <c r="AT107" s="50" t="str">
        <f t="shared" si="14"/>
        <v>SECOP II</v>
      </c>
      <c r="AU107" s="38">
        <f t="shared" si="18"/>
        <v>1</v>
      </c>
      <c r="AV107" s="50" t="str">
        <f t="shared" si="11"/>
        <v>Bogotá Mejor para Todos</v>
      </c>
    </row>
    <row r="108" spans="1:48" ht="45" customHeight="1">
      <c r="A108" s="204">
        <v>95</v>
      </c>
      <c r="B108" s="131">
        <v>2020</v>
      </c>
      <c r="C108" s="131" t="s">
        <v>353</v>
      </c>
      <c r="D108" s="210" t="s">
        <v>538</v>
      </c>
      <c r="E108" s="210" t="s">
        <v>140</v>
      </c>
      <c r="F108" s="210" t="s">
        <v>34</v>
      </c>
      <c r="G108" s="210" t="s">
        <v>161</v>
      </c>
      <c r="H108" s="229" t="s">
        <v>914</v>
      </c>
      <c r="I108" s="229" t="s">
        <v>135</v>
      </c>
      <c r="J108" s="229" t="s">
        <v>362</v>
      </c>
      <c r="K108" s="131">
        <v>45</v>
      </c>
      <c r="L108" s="234" t="str">
        <f>IF(ISERROR(VLOOKUP(K108,Eje_Pilar_Prop!$C$2:$E$104,2,FALSE))," ",VLOOKUP(K108,Eje_Pilar_Prop!$C$2:$E$104,2,FALSE))</f>
        <v>Gobernanza e influencia local, regional e internacional</v>
      </c>
      <c r="M108" s="234" t="str">
        <f>IF(ISERROR(VLOOKUP(K108,Eje_Pilar_Prop!$C$2:$E$104,3,FALSE))," ",VLOOKUP(K108,Eje_Pilar_Prop!$C$2:$E$104,3,FALSE))</f>
        <v>Eje Transversal 4 Gobierno Legitimo, Fortalecimiento Local y Eficiencia</v>
      </c>
      <c r="N108" s="132">
        <v>1501</v>
      </c>
      <c r="O108" s="133">
        <v>52811849</v>
      </c>
      <c r="P108" s="131" t="s">
        <v>1174</v>
      </c>
      <c r="Q108" s="239">
        <v>8260000</v>
      </c>
      <c r="R108" s="65"/>
      <c r="S108" s="48"/>
      <c r="T108" s="49">
        <v>0</v>
      </c>
      <c r="U108" s="239">
        <v>0</v>
      </c>
      <c r="V108" s="251">
        <f t="shared" si="12"/>
        <v>8260000</v>
      </c>
      <c r="W108" s="257">
        <v>8260000</v>
      </c>
      <c r="X108" s="135">
        <v>43892</v>
      </c>
      <c r="Y108" s="135">
        <v>43892</v>
      </c>
      <c r="Z108" s="135">
        <v>43951</v>
      </c>
      <c r="AA108" s="136">
        <v>59</v>
      </c>
      <c r="AB108" s="136">
        <v>0</v>
      </c>
      <c r="AC108" s="136">
        <v>0</v>
      </c>
      <c r="AD108" s="133"/>
      <c r="AE108" s="137"/>
      <c r="AF108" s="135"/>
      <c r="AG108" s="134"/>
      <c r="AH108" s="131"/>
      <c r="AI108" s="131"/>
      <c r="AJ108" s="131" t="s">
        <v>1474</v>
      </c>
      <c r="AK108" s="131"/>
      <c r="AL108" s="138">
        <f t="shared" si="13"/>
        <v>1</v>
      </c>
      <c r="AN108" s="73">
        <f>IF(SUMPRODUCT((A$14:A108=A108)*(B$14:B108=B108)*(D$14:D108=D108))&gt;1,0,1)</f>
        <v>1</v>
      </c>
      <c r="AO108" s="50" t="str">
        <f t="shared" si="15"/>
        <v>Contratos de prestación de servicios profesionales y de apoyo a la gestión</v>
      </c>
      <c r="AP108" s="50" t="str">
        <f t="shared" si="16"/>
        <v>Contratación directa</v>
      </c>
      <c r="AQ108" s="50" t="str">
        <f>IF(ISBLANK(G108),1,IFERROR(VLOOKUP(G108,Tipo!$C$12:$C$27,1,FALSE),"NO"))</f>
        <v>Prestación de servicios profesionales y de apoyo a la gestión, o para la ejecución de trabajos artísticos que sólo puedan encomendarse a determinadas personas naturales;</v>
      </c>
      <c r="AR108" s="50" t="str">
        <f t="shared" si="17"/>
        <v>Inversión</v>
      </c>
      <c r="AS108" s="50" t="str">
        <f>IF(ISBLANK(K108),1,IFERROR(VLOOKUP(K108,Eje_Pilar_Prop!C92:C193,1,FALSE),"NO"))</f>
        <v>NO</v>
      </c>
      <c r="AT108" s="50" t="str">
        <f t="shared" si="14"/>
        <v>SECOP II</v>
      </c>
      <c r="AU108" s="38">
        <f t="shared" si="18"/>
        <v>1</v>
      </c>
      <c r="AV108" s="50" t="str">
        <f t="shared" si="11"/>
        <v>Bogotá Mejor para Todos</v>
      </c>
    </row>
    <row r="109" spans="1:48" ht="45" customHeight="1">
      <c r="A109" s="204">
        <v>96</v>
      </c>
      <c r="B109" s="131">
        <v>2020</v>
      </c>
      <c r="C109" s="131" t="s">
        <v>353</v>
      </c>
      <c r="D109" s="210" t="s">
        <v>539</v>
      </c>
      <c r="E109" s="210" t="s">
        <v>140</v>
      </c>
      <c r="F109" s="210" t="s">
        <v>34</v>
      </c>
      <c r="G109" s="210" t="s">
        <v>161</v>
      </c>
      <c r="H109" s="229" t="s">
        <v>915</v>
      </c>
      <c r="I109" s="229" t="s">
        <v>135</v>
      </c>
      <c r="J109" s="229" t="s">
        <v>362</v>
      </c>
      <c r="K109" s="131">
        <v>45</v>
      </c>
      <c r="L109" s="234" t="str">
        <f>IF(ISERROR(VLOOKUP(K109,Eje_Pilar_Prop!$C$2:$E$104,2,FALSE))," ",VLOOKUP(K109,Eje_Pilar_Prop!$C$2:$E$104,2,FALSE))</f>
        <v>Gobernanza e influencia local, regional e internacional</v>
      </c>
      <c r="M109" s="234" t="str">
        <f>IF(ISERROR(VLOOKUP(K109,Eje_Pilar_Prop!$C$2:$E$104,3,FALSE))," ",VLOOKUP(K109,Eje_Pilar_Prop!$C$2:$E$104,3,FALSE))</f>
        <v>Eje Transversal 4 Gobierno Legitimo, Fortalecimiento Local y Eficiencia</v>
      </c>
      <c r="N109" s="132">
        <v>1501</v>
      </c>
      <c r="O109" s="133">
        <v>52080056</v>
      </c>
      <c r="P109" s="131" t="s">
        <v>1175</v>
      </c>
      <c r="Q109" s="239">
        <v>10500000</v>
      </c>
      <c r="R109" s="65"/>
      <c r="S109" s="48"/>
      <c r="T109" s="49">
        <v>1</v>
      </c>
      <c r="U109" s="239">
        <v>5166667</v>
      </c>
      <c r="V109" s="251">
        <f t="shared" si="12"/>
        <v>15666667</v>
      </c>
      <c r="W109" s="257">
        <v>15666667</v>
      </c>
      <c r="X109" s="135">
        <v>43889</v>
      </c>
      <c r="Y109" s="135">
        <v>43889</v>
      </c>
      <c r="Z109" s="135">
        <v>43983</v>
      </c>
      <c r="AA109" s="136">
        <v>63</v>
      </c>
      <c r="AB109" s="136">
        <v>1</v>
      </c>
      <c r="AC109" s="136">
        <v>31</v>
      </c>
      <c r="AD109" s="133"/>
      <c r="AE109" s="137"/>
      <c r="AF109" s="135"/>
      <c r="AG109" s="134"/>
      <c r="AH109" s="131"/>
      <c r="AI109" s="131"/>
      <c r="AJ109" s="131" t="s">
        <v>1474</v>
      </c>
      <c r="AK109" s="131"/>
      <c r="AL109" s="138">
        <f t="shared" si="13"/>
        <v>1</v>
      </c>
      <c r="AN109" s="73">
        <f>IF(SUMPRODUCT((A$14:A109=A109)*(B$14:B109=B109)*(D$14:D109=D109))&gt;1,0,1)</f>
        <v>1</v>
      </c>
      <c r="AO109" s="50" t="str">
        <f t="shared" si="15"/>
        <v>Contratos de prestación de servicios profesionales y de apoyo a la gestión</v>
      </c>
      <c r="AP109" s="50" t="str">
        <f t="shared" si="16"/>
        <v>Contratación directa</v>
      </c>
      <c r="AQ109" s="50" t="str">
        <f>IF(ISBLANK(G109),1,IFERROR(VLOOKUP(G109,Tipo!$C$12:$C$27,1,FALSE),"NO"))</f>
        <v>Prestación de servicios profesionales y de apoyo a la gestión, o para la ejecución de trabajos artísticos que sólo puedan encomendarse a determinadas personas naturales;</v>
      </c>
      <c r="AR109" s="50" t="str">
        <f t="shared" si="17"/>
        <v>Inversión</v>
      </c>
      <c r="AS109" s="50" t="str">
        <f>IF(ISBLANK(K109),1,IFERROR(VLOOKUP(K109,Eje_Pilar_Prop!C93:C194,1,FALSE),"NO"))</f>
        <v>NO</v>
      </c>
      <c r="AT109" s="50" t="str">
        <f t="shared" si="14"/>
        <v>SECOP II</v>
      </c>
      <c r="AU109" s="38">
        <f t="shared" si="18"/>
        <v>1</v>
      </c>
      <c r="AV109" s="50" t="str">
        <f t="shared" si="11"/>
        <v>Bogotá Mejor para Todos</v>
      </c>
    </row>
    <row r="110" spans="1:48" ht="45" customHeight="1">
      <c r="A110" s="204">
        <v>97</v>
      </c>
      <c r="B110" s="131">
        <v>2020</v>
      </c>
      <c r="C110" s="131" t="s">
        <v>353</v>
      </c>
      <c r="D110" s="210" t="s">
        <v>540</v>
      </c>
      <c r="E110" s="210" t="s">
        <v>140</v>
      </c>
      <c r="F110" s="210" t="s">
        <v>34</v>
      </c>
      <c r="G110" s="210" t="s">
        <v>161</v>
      </c>
      <c r="H110" s="229" t="s">
        <v>916</v>
      </c>
      <c r="I110" s="229" t="s">
        <v>135</v>
      </c>
      <c r="J110" s="229" t="s">
        <v>362</v>
      </c>
      <c r="K110" s="131">
        <v>45</v>
      </c>
      <c r="L110" s="234" t="str">
        <f>IF(ISERROR(VLOOKUP(K110,Eje_Pilar_Prop!$C$2:$E$104,2,FALSE))," ",VLOOKUP(K110,Eje_Pilar_Prop!$C$2:$E$104,2,FALSE))</f>
        <v>Gobernanza e influencia local, regional e internacional</v>
      </c>
      <c r="M110" s="234" t="str">
        <f>IF(ISERROR(VLOOKUP(K110,Eje_Pilar_Prop!$C$2:$E$104,3,FALSE))," ",VLOOKUP(K110,Eje_Pilar_Prop!$C$2:$E$104,3,FALSE))</f>
        <v>Eje Transversal 4 Gobierno Legitimo, Fortalecimiento Local y Eficiencia</v>
      </c>
      <c r="N110" s="132">
        <v>1501</v>
      </c>
      <c r="O110" s="133">
        <v>16640774</v>
      </c>
      <c r="P110" s="131" t="s">
        <v>1176</v>
      </c>
      <c r="Q110" s="239">
        <v>5500000</v>
      </c>
      <c r="R110" s="65"/>
      <c r="S110" s="48"/>
      <c r="T110" s="49">
        <v>0</v>
      </c>
      <c r="U110" s="239">
        <v>0</v>
      </c>
      <c r="V110" s="251">
        <f t="shared" si="12"/>
        <v>5500000</v>
      </c>
      <c r="W110" s="257">
        <v>5500000</v>
      </c>
      <c r="X110" s="135">
        <v>43892</v>
      </c>
      <c r="Y110" s="135">
        <v>43893</v>
      </c>
      <c r="Z110" s="135">
        <v>43968</v>
      </c>
      <c r="AA110" s="136">
        <v>75</v>
      </c>
      <c r="AB110" s="136">
        <v>0</v>
      </c>
      <c r="AC110" s="136">
        <v>0</v>
      </c>
      <c r="AD110" s="133"/>
      <c r="AE110" s="137"/>
      <c r="AF110" s="135"/>
      <c r="AG110" s="134"/>
      <c r="AH110" s="131"/>
      <c r="AI110" s="131"/>
      <c r="AJ110" s="131" t="s">
        <v>1474</v>
      </c>
      <c r="AK110" s="131"/>
      <c r="AL110" s="138">
        <f t="shared" si="13"/>
        <v>1</v>
      </c>
      <c r="AN110" s="73">
        <f>IF(SUMPRODUCT((A$14:A110=A110)*(B$14:B110=B110)*(D$14:D110=D110))&gt;1,0,1)</f>
        <v>1</v>
      </c>
      <c r="AO110" s="50" t="str">
        <f t="shared" si="15"/>
        <v>Contratos de prestación de servicios profesionales y de apoyo a la gestión</v>
      </c>
      <c r="AP110" s="50" t="str">
        <f t="shared" si="16"/>
        <v>Contratación directa</v>
      </c>
      <c r="AQ110" s="50" t="str">
        <f>IF(ISBLANK(G110),1,IFERROR(VLOOKUP(G110,Tipo!$C$12:$C$27,1,FALSE),"NO"))</f>
        <v>Prestación de servicios profesionales y de apoyo a la gestión, o para la ejecución de trabajos artísticos que sólo puedan encomendarse a determinadas personas naturales;</v>
      </c>
      <c r="AR110" s="50" t="str">
        <f t="shared" si="17"/>
        <v>Inversión</v>
      </c>
      <c r="AS110" s="50" t="str">
        <f>IF(ISBLANK(K110),1,IFERROR(VLOOKUP(K110,Eje_Pilar_Prop!C94:C195,1,FALSE),"NO"))</f>
        <v>NO</v>
      </c>
      <c r="AT110" s="50" t="str">
        <f t="shared" si="14"/>
        <v>SECOP II</v>
      </c>
      <c r="AU110" s="38">
        <f t="shared" si="18"/>
        <v>1</v>
      </c>
      <c r="AV110" s="50" t="str">
        <f t="shared" si="11"/>
        <v>Bogotá Mejor para Todos</v>
      </c>
    </row>
    <row r="111" spans="1:48" ht="45" customHeight="1">
      <c r="A111" s="204">
        <v>98</v>
      </c>
      <c r="B111" s="131">
        <v>2020</v>
      </c>
      <c r="C111" s="131" t="s">
        <v>353</v>
      </c>
      <c r="D111" s="210" t="s">
        <v>541</v>
      </c>
      <c r="E111" s="210" t="s">
        <v>140</v>
      </c>
      <c r="F111" s="210" t="s">
        <v>34</v>
      </c>
      <c r="G111" s="210" t="s">
        <v>161</v>
      </c>
      <c r="H111" s="229" t="s">
        <v>917</v>
      </c>
      <c r="I111" s="229" t="s">
        <v>135</v>
      </c>
      <c r="J111" s="229" t="s">
        <v>362</v>
      </c>
      <c r="K111" s="131">
        <v>3</v>
      </c>
      <c r="L111" s="234" t="str">
        <f>IF(ISERROR(VLOOKUP(K111,Eje_Pilar_Prop!$C$2:$E$104,2,FALSE))," ",VLOOKUP(K111,Eje_Pilar_Prop!$C$2:$E$104,2,FALSE))</f>
        <v>Igualdad y autonomía para una Bogotá incluyente</v>
      </c>
      <c r="M111" s="234" t="str">
        <f>IF(ISERROR(VLOOKUP(K111,Eje_Pilar_Prop!$C$2:$E$104,3,FALSE))," ",VLOOKUP(K111,Eje_Pilar_Prop!$C$2:$E$104,3,FALSE))</f>
        <v>Pilar 1 Igualdad de Calidad de Vida</v>
      </c>
      <c r="N111" s="132">
        <v>1475</v>
      </c>
      <c r="O111" s="239">
        <v>52344678</v>
      </c>
      <c r="P111" s="131" t="s">
        <v>1177</v>
      </c>
      <c r="Q111" s="239">
        <v>12600000</v>
      </c>
      <c r="R111" s="65"/>
      <c r="S111" s="48"/>
      <c r="T111" s="49">
        <v>0</v>
      </c>
      <c r="U111" s="239">
        <v>0</v>
      </c>
      <c r="V111" s="251">
        <f t="shared" si="12"/>
        <v>12600000</v>
      </c>
      <c r="W111" s="306">
        <v>12600000</v>
      </c>
      <c r="X111" s="135">
        <v>43889</v>
      </c>
      <c r="Y111" s="135">
        <v>43889</v>
      </c>
      <c r="Z111" s="135">
        <v>43978</v>
      </c>
      <c r="AA111" s="136">
        <v>90</v>
      </c>
      <c r="AB111" s="136">
        <v>0</v>
      </c>
      <c r="AC111" s="136">
        <v>0</v>
      </c>
      <c r="AD111" s="133"/>
      <c r="AE111" s="137"/>
      <c r="AF111" s="135"/>
      <c r="AG111" s="134"/>
      <c r="AH111" s="131"/>
      <c r="AI111" s="131"/>
      <c r="AJ111" s="131" t="s">
        <v>1474</v>
      </c>
      <c r="AK111" s="131"/>
      <c r="AL111" s="138">
        <f t="shared" si="13"/>
        <v>1</v>
      </c>
      <c r="AN111" s="73">
        <f>IF(SUMPRODUCT((A$14:A111=A111)*(B$14:B111=B111)*(D$14:D111=D111))&gt;1,0,1)</f>
        <v>1</v>
      </c>
      <c r="AO111" s="50" t="str">
        <f t="shared" si="15"/>
        <v>Contratos de prestación de servicios profesionales y de apoyo a la gestión</v>
      </c>
      <c r="AP111" s="50" t="str">
        <f t="shared" si="16"/>
        <v>Contratación directa</v>
      </c>
      <c r="AQ111" s="50" t="str">
        <f>IF(ISBLANK(G111),1,IFERROR(VLOOKUP(G111,Tipo!$C$12:$C$27,1,FALSE),"NO"))</f>
        <v>Prestación de servicios profesionales y de apoyo a la gestión, o para la ejecución de trabajos artísticos que sólo puedan encomendarse a determinadas personas naturales;</v>
      </c>
      <c r="AR111" s="50" t="str">
        <f t="shared" si="17"/>
        <v>Inversión</v>
      </c>
      <c r="AS111" s="50" t="str">
        <f>IF(ISBLANK(K111),1,IFERROR(VLOOKUP(K111,Eje_Pilar_Prop!C95:C196,1,FALSE),"NO"))</f>
        <v>NO</v>
      </c>
      <c r="AT111" s="50" t="str">
        <f t="shared" si="14"/>
        <v>SECOP II</v>
      </c>
      <c r="AU111" s="38">
        <f t="shared" si="18"/>
        <v>1</v>
      </c>
      <c r="AV111" s="50" t="str">
        <f t="shared" si="11"/>
        <v>Bogotá Mejor para Todos</v>
      </c>
    </row>
    <row r="112" spans="1:48" ht="45" customHeight="1">
      <c r="A112" s="204">
        <v>99</v>
      </c>
      <c r="B112" s="131">
        <v>2020</v>
      </c>
      <c r="C112" s="131" t="s">
        <v>353</v>
      </c>
      <c r="D112" s="210" t="s">
        <v>542</v>
      </c>
      <c r="E112" s="210" t="s">
        <v>140</v>
      </c>
      <c r="F112" s="210" t="s">
        <v>34</v>
      </c>
      <c r="G112" s="210" t="s">
        <v>161</v>
      </c>
      <c r="H112" s="229" t="s">
        <v>918</v>
      </c>
      <c r="I112" s="229" t="s">
        <v>135</v>
      </c>
      <c r="J112" s="229" t="s">
        <v>362</v>
      </c>
      <c r="K112" s="131">
        <v>45</v>
      </c>
      <c r="L112" s="234" t="str">
        <f>IF(ISERROR(VLOOKUP(K112,Eje_Pilar_Prop!$C$2:$E$104,2,FALSE))," ",VLOOKUP(K112,Eje_Pilar_Prop!$C$2:$E$104,2,FALSE))</f>
        <v>Gobernanza e influencia local, regional e internacional</v>
      </c>
      <c r="M112" s="234" t="str">
        <f>IF(ISERROR(VLOOKUP(K112,Eje_Pilar_Prop!$C$2:$E$104,3,FALSE))," ",VLOOKUP(K112,Eje_Pilar_Prop!$C$2:$E$104,3,FALSE))</f>
        <v>Eje Transversal 4 Gobierno Legitimo, Fortalecimiento Local y Eficiencia</v>
      </c>
      <c r="N112" s="132">
        <v>1501</v>
      </c>
      <c r="O112" s="133">
        <v>19300949</v>
      </c>
      <c r="P112" s="131" t="s">
        <v>1178</v>
      </c>
      <c r="Q112" s="239">
        <v>9196667</v>
      </c>
      <c r="R112" s="65"/>
      <c r="S112" s="48"/>
      <c r="T112" s="49">
        <v>0</v>
      </c>
      <c r="U112" s="239">
        <v>0</v>
      </c>
      <c r="V112" s="251">
        <f t="shared" si="12"/>
        <v>9196667</v>
      </c>
      <c r="W112" s="257">
        <v>9196667</v>
      </c>
      <c r="X112" s="135">
        <v>43892</v>
      </c>
      <c r="Y112" s="135">
        <v>43892</v>
      </c>
      <c r="Z112" s="135">
        <v>43981</v>
      </c>
      <c r="AA112" s="136">
        <v>89</v>
      </c>
      <c r="AB112" s="136">
        <v>0</v>
      </c>
      <c r="AC112" s="136">
        <v>0</v>
      </c>
      <c r="AD112" s="133"/>
      <c r="AE112" s="137"/>
      <c r="AF112" s="135"/>
      <c r="AG112" s="134"/>
      <c r="AH112" s="131"/>
      <c r="AI112" s="131"/>
      <c r="AJ112" s="131" t="s">
        <v>1474</v>
      </c>
      <c r="AK112" s="131"/>
      <c r="AL112" s="138">
        <f t="shared" ref="AL112:AL143" si="19">IF(ISERROR(W112/V112),"-",(W112/V112))</f>
        <v>1</v>
      </c>
      <c r="AN112" s="73">
        <f>IF(SUMPRODUCT((A$14:A112=A112)*(B$14:B112=B112)*(D$14:D112=D112))&gt;1,0,1)</f>
        <v>1</v>
      </c>
      <c r="AO112" s="50" t="str">
        <f t="shared" si="15"/>
        <v>Contratos de prestación de servicios profesionales y de apoyo a la gestión</v>
      </c>
      <c r="AP112" s="50" t="str">
        <f t="shared" si="16"/>
        <v>Contratación directa</v>
      </c>
      <c r="AQ112" s="50" t="str">
        <f>IF(ISBLANK(G112),1,IFERROR(VLOOKUP(G112,Tipo!$C$12:$C$27,1,FALSE),"NO"))</f>
        <v>Prestación de servicios profesionales y de apoyo a la gestión, o para la ejecución de trabajos artísticos que sólo puedan encomendarse a determinadas personas naturales;</v>
      </c>
      <c r="AR112" s="50" t="str">
        <f t="shared" si="17"/>
        <v>Inversión</v>
      </c>
      <c r="AS112" s="50" t="str">
        <f>IF(ISBLANK(K112),1,IFERROR(VLOOKUP(K112,Eje_Pilar_Prop!C96:C197,1,FALSE),"NO"))</f>
        <v>NO</v>
      </c>
      <c r="AT112" s="50" t="str">
        <f t="shared" si="14"/>
        <v>SECOP II</v>
      </c>
      <c r="AU112" s="38">
        <f t="shared" si="18"/>
        <v>1</v>
      </c>
      <c r="AV112" s="50" t="str">
        <f t="shared" si="11"/>
        <v>Bogotá Mejor para Todos</v>
      </c>
    </row>
    <row r="113" spans="1:48" ht="45" customHeight="1">
      <c r="A113" s="204">
        <v>100</v>
      </c>
      <c r="B113" s="131">
        <v>2020</v>
      </c>
      <c r="C113" s="131" t="s">
        <v>353</v>
      </c>
      <c r="D113" s="210" t="s">
        <v>543</v>
      </c>
      <c r="E113" s="210" t="s">
        <v>140</v>
      </c>
      <c r="F113" s="210" t="s">
        <v>34</v>
      </c>
      <c r="G113" s="210" t="s">
        <v>161</v>
      </c>
      <c r="H113" s="229" t="s">
        <v>916</v>
      </c>
      <c r="I113" s="229" t="s">
        <v>135</v>
      </c>
      <c r="J113" s="229" t="s">
        <v>362</v>
      </c>
      <c r="K113" s="131">
        <v>45</v>
      </c>
      <c r="L113" s="234" t="str">
        <f>IF(ISERROR(VLOOKUP(K113,Eje_Pilar_Prop!$C$2:$E$104,2,FALSE))," ",VLOOKUP(K113,Eje_Pilar_Prop!$C$2:$E$104,2,FALSE))</f>
        <v>Gobernanza e influencia local, regional e internacional</v>
      </c>
      <c r="M113" s="234" t="str">
        <f>IF(ISERROR(VLOOKUP(K113,Eje_Pilar_Prop!$C$2:$E$104,3,FALSE))," ",VLOOKUP(K113,Eje_Pilar_Prop!$C$2:$E$104,3,FALSE))</f>
        <v>Eje Transversal 4 Gobierno Legitimo, Fortalecimiento Local y Eficiencia</v>
      </c>
      <c r="N113" s="132">
        <v>1501</v>
      </c>
      <c r="O113" s="133">
        <v>12189437</v>
      </c>
      <c r="P113" s="131" t="s">
        <v>1179</v>
      </c>
      <c r="Q113" s="239">
        <v>9196667</v>
      </c>
      <c r="R113" s="65"/>
      <c r="S113" s="48"/>
      <c r="T113" s="49">
        <v>0</v>
      </c>
      <c r="U113" s="239">
        <v>0</v>
      </c>
      <c r="V113" s="251">
        <f t="shared" si="12"/>
        <v>9196667</v>
      </c>
      <c r="W113" s="257">
        <v>9196667</v>
      </c>
      <c r="X113" s="135">
        <v>43892</v>
      </c>
      <c r="Y113" s="135">
        <v>43892</v>
      </c>
      <c r="Z113" s="135">
        <v>43981</v>
      </c>
      <c r="AA113" s="136">
        <v>89</v>
      </c>
      <c r="AB113" s="136">
        <v>0</v>
      </c>
      <c r="AC113" s="136">
        <v>0</v>
      </c>
      <c r="AD113" s="133"/>
      <c r="AE113" s="137"/>
      <c r="AF113" s="135"/>
      <c r="AG113" s="134"/>
      <c r="AH113" s="131"/>
      <c r="AI113" s="131"/>
      <c r="AJ113" s="131" t="s">
        <v>1474</v>
      </c>
      <c r="AK113" s="131"/>
      <c r="AL113" s="138">
        <f t="shared" si="19"/>
        <v>1</v>
      </c>
      <c r="AN113" s="73">
        <f>IF(SUMPRODUCT((A$14:A113=A113)*(B$14:B113=B113)*(D$14:D113=D113))&gt;1,0,1)</f>
        <v>1</v>
      </c>
      <c r="AO113" s="50" t="str">
        <f t="shared" si="15"/>
        <v>Contratos de prestación de servicios profesionales y de apoyo a la gestión</v>
      </c>
      <c r="AP113" s="50" t="str">
        <f t="shared" si="16"/>
        <v>Contratación directa</v>
      </c>
      <c r="AQ113" s="50" t="str">
        <f>IF(ISBLANK(G113),1,IFERROR(VLOOKUP(G113,Tipo!$C$12:$C$27,1,FALSE),"NO"))</f>
        <v>Prestación de servicios profesionales y de apoyo a la gestión, o para la ejecución de trabajos artísticos que sólo puedan encomendarse a determinadas personas naturales;</v>
      </c>
      <c r="AR113" s="50" t="str">
        <f t="shared" si="17"/>
        <v>Inversión</v>
      </c>
      <c r="AS113" s="50" t="str">
        <f>IF(ISBLANK(K113),1,IFERROR(VLOOKUP(K113,Eje_Pilar_Prop!C97:C198,1,FALSE),"NO"))</f>
        <v>NO</v>
      </c>
      <c r="AT113" s="50" t="str">
        <f t="shared" si="14"/>
        <v>SECOP II</v>
      </c>
      <c r="AU113" s="38">
        <f t="shared" si="18"/>
        <v>1</v>
      </c>
      <c r="AV113" s="50" t="str">
        <f t="shared" si="11"/>
        <v>Bogotá Mejor para Todos</v>
      </c>
    </row>
    <row r="114" spans="1:48" ht="45" customHeight="1">
      <c r="A114" s="204">
        <v>101</v>
      </c>
      <c r="B114" s="131">
        <v>2020</v>
      </c>
      <c r="C114" s="131" t="s">
        <v>353</v>
      </c>
      <c r="D114" s="210" t="s">
        <v>544</v>
      </c>
      <c r="E114" s="210" t="s">
        <v>140</v>
      </c>
      <c r="F114" s="210" t="s">
        <v>34</v>
      </c>
      <c r="G114" s="210" t="s">
        <v>161</v>
      </c>
      <c r="H114" s="229" t="s">
        <v>892</v>
      </c>
      <c r="I114" s="229" t="s">
        <v>135</v>
      </c>
      <c r="J114" s="229" t="s">
        <v>362</v>
      </c>
      <c r="K114" s="131">
        <v>45</v>
      </c>
      <c r="L114" s="234" t="str">
        <f>IF(ISERROR(VLOOKUP(K114,Eje_Pilar_Prop!$C$2:$E$104,2,FALSE))," ",VLOOKUP(K114,Eje_Pilar_Prop!$C$2:$E$104,2,FALSE))</f>
        <v>Gobernanza e influencia local, regional e internacional</v>
      </c>
      <c r="M114" s="234" t="str">
        <f>IF(ISERROR(VLOOKUP(K114,Eje_Pilar_Prop!$C$2:$E$104,3,FALSE))," ",VLOOKUP(K114,Eje_Pilar_Prop!$C$2:$E$104,3,FALSE))</f>
        <v>Eje Transversal 4 Gobierno Legitimo, Fortalecimiento Local y Eficiencia</v>
      </c>
      <c r="N114" s="132">
        <v>1501</v>
      </c>
      <c r="O114" s="133">
        <v>1076654950</v>
      </c>
      <c r="P114" s="131" t="s">
        <v>1180</v>
      </c>
      <c r="Q114" s="239">
        <v>10500000</v>
      </c>
      <c r="R114" s="65"/>
      <c r="S114" s="48"/>
      <c r="T114" s="49">
        <v>0</v>
      </c>
      <c r="U114" s="239">
        <v>0</v>
      </c>
      <c r="V114" s="251">
        <f t="shared" si="12"/>
        <v>10500000</v>
      </c>
      <c r="W114" s="257">
        <v>10500000</v>
      </c>
      <c r="X114" s="135">
        <v>43889</v>
      </c>
      <c r="Y114" s="135">
        <v>43892</v>
      </c>
      <c r="Z114" s="135">
        <v>43967</v>
      </c>
      <c r="AA114" s="136">
        <v>75</v>
      </c>
      <c r="AB114" s="136">
        <v>0</v>
      </c>
      <c r="AC114" s="136">
        <v>0</v>
      </c>
      <c r="AD114" s="133"/>
      <c r="AE114" s="137"/>
      <c r="AF114" s="135"/>
      <c r="AG114" s="134"/>
      <c r="AH114" s="131"/>
      <c r="AI114" s="131"/>
      <c r="AJ114" s="131" t="s">
        <v>1474</v>
      </c>
      <c r="AK114" s="131"/>
      <c r="AL114" s="138">
        <f t="shared" si="19"/>
        <v>1</v>
      </c>
      <c r="AN114" s="73">
        <f>IF(SUMPRODUCT((A$14:A114=A114)*(B$14:B114=B114)*(D$14:D114=D114))&gt;1,0,1)</f>
        <v>1</v>
      </c>
      <c r="AO114" s="50" t="str">
        <f t="shared" si="15"/>
        <v>Contratos de prestación de servicios profesionales y de apoyo a la gestión</v>
      </c>
      <c r="AP114" s="50" t="str">
        <f t="shared" si="16"/>
        <v>Contratación directa</v>
      </c>
      <c r="AQ114" s="50" t="str">
        <f>IF(ISBLANK(G114),1,IFERROR(VLOOKUP(G114,Tipo!$C$12:$C$27,1,FALSE),"NO"))</f>
        <v>Prestación de servicios profesionales y de apoyo a la gestión, o para la ejecución de trabajos artísticos que sólo puedan encomendarse a determinadas personas naturales;</v>
      </c>
      <c r="AR114" s="50" t="str">
        <f t="shared" si="17"/>
        <v>Inversión</v>
      </c>
      <c r="AS114" s="50" t="str">
        <f>IF(ISBLANK(K114),1,IFERROR(VLOOKUP(K114,Eje_Pilar_Prop!C98:C199,1,FALSE),"NO"))</f>
        <v>NO</v>
      </c>
      <c r="AT114" s="50" t="str">
        <f t="shared" si="14"/>
        <v>SECOP II</v>
      </c>
      <c r="AU114" s="38">
        <f t="shared" si="18"/>
        <v>1</v>
      </c>
      <c r="AV114" s="50" t="str">
        <f t="shared" si="11"/>
        <v>Bogotá Mejor para Todos</v>
      </c>
    </row>
    <row r="115" spans="1:48" ht="45" customHeight="1">
      <c r="A115" s="204">
        <v>102</v>
      </c>
      <c r="B115" s="131">
        <v>2020</v>
      </c>
      <c r="C115" s="131" t="s">
        <v>353</v>
      </c>
      <c r="D115" s="210" t="s">
        <v>545</v>
      </c>
      <c r="E115" s="210" t="s">
        <v>140</v>
      </c>
      <c r="F115" s="210" t="s">
        <v>34</v>
      </c>
      <c r="G115" s="210" t="s">
        <v>161</v>
      </c>
      <c r="H115" s="229" t="s">
        <v>919</v>
      </c>
      <c r="I115" s="229" t="s">
        <v>135</v>
      </c>
      <c r="J115" s="229" t="s">
        <v>362</v>
      </c>
      <c r="K115" s="131">
        <v>3</v>
      </c>
      <c r="L115" s="234" t="str">
        <f>IF(ISERROR(VLOOKUP(K115,Eje_Pilar_Prop!$C$2:$E$104,2,FALSE))," ",VLOOKUP(K115,Eje_Pilar_Prop!$C$2:$E$104,2,FALSE))</f>
        <v>Igualdad y autonomía para una Bogotá incluyente</v>
      </c>
      <c r="M115" s="234" t="str">
        <f>IF(ISERROR(VLOOKUP(K115,Eje_Pilar_Prop!$C$2:$E$104,3,FALSE))," ",VLOOKUP(K115,Eje_Pilar_Prop!$C$2:$E$104,3,FALSE))</f>
        <v>Pilar 1 Igualdad de Calidad de Vida</v>
      </c>
      <c r="N115" s="132">
        <v>1475</v>
      </c>
      <c r="O115" s="239">
        <v>1015413403</v>
      </c>
      <c r="P115" s="131" t="s">
        <v>1181</v>
      </c>
      <c r="Q115" s="239">
        <v>12600000</v>
      </c>
      <c r="R115" s="65"/>
      <c r="S115" s="48"/>
      <c r="T115" s="49">
        <v>1</v>
      </c>
      <c r="U115" s="239">
        <v>6300000</v>
      </c>
      <c r="V115" s="251">
        <f t="shared" si="12"/>
        <v>18900000</v>
      </c>
      <c r="W115" s="306">
        <v>18900000</v>
      </c>
      <c r="X115" s="135">
        <v>43889</v>
      </c>
      <c r="Y115" s="135">
        <v>43889</v>
      </c>
      <c r="Z115" s="135">
        <v>44024</v>
      </c>
      <c r="AA115" s="136">
        <v>90</v>
      </c>
      <c r="AB115" s="136">
        <v>1</v>
      </c>
      <c r="AC115" s="136">
        <v>45</v>
      </c>
      <c r="AD115" s="133"/>
      <c r="AE115" s="137"/>
      <c r="AF115" s="135"/>
      <c r="AG115" s="134"/>
      <c r="AH115" s="131"/>
      <c r="AI115" s="131"/>
      <c r="AJ115" s="131" t="s">
        <v>1474</v>
      </c>
      <c r="AK115" s="131"/>
      <c r="AL115" s="138">
        <f t="shared" si="19"/>
        <v>1</v>
      </c>
      <c r="AN115" s="73">
        <f>IF(SUMPRODUCT((A$14:A115=A115)*(B$14:B115=B115)*(D$14:D115=D115))&gt;1,0,1)</f>
        <v>1</v>
      </c>
      <c r="AO115" s="50" t="str">
        <f t="shared" si="15"/>
        <v>Contratos de prestación de servicios profesionales y de apoyo a la gestión</v>
      </c>
      <c r="AP115" s="50" t="str">
        <f t="shared" si="16"/>
        <v>Contratación directa</v>
      </c>
      <c r="AQ115" s="50" t="str">
        <f>IF(ISBLANK(G115),1,IFERROR(VLOOKUP(G115,Tipo!$C$12:$C$27,1,FALSE),"NO"))</f>
        <v>Prestación de servicios profesionales y de apoyo a la gestión, o para la ejecución de trabajos artísticos que sólo puedan encomendarse a determinadas personas naturales;</v>
      </c>
      <c r="AR115" s="50" t="str">
        <f t="shared" si="17"/>
        <v>Inversión</v>
      </c>
      <c r="AS115" s="50" t="str">
        <f>IF(ISBLANK(K115),1,IFERROR(VLOOKUP(K115,Eje_Pilar_Prop!C99:C200,1,FALSE),"NO"))</f>
        <v>NO</v>
      </c>
      <c r="AT115" s="50" t="str">
        <f t="shared" si="14"/>
        <v>SECOP II</v>
      </c>
      <c r="AU115" s="38">
        <f t="shared" si="18"/>
        <v>1</v>
      </c>
      <c r="AV115" s="50" t="str">
        <f t="shared" si="11"/>
        <v>Bogotá Mejor para Todos</v>
      </c>
    </row>
    <row r="116" spans="1:48" ht="45" customHeight="1">
      <c r="A116" s="204">
        <v>103</v>
      </c>
      <c r="B116" s="131">
        <v>2020</v>
      </c>
      <c r="C116" s="131" t="s">
        <v>353</v>
      </c>
      <c r="D116" s="210" t="s">
        <v>546</v>
      </c>
      <c r="E116" s="210" t="s">
        <v>140</v>
      </c>
      <c r="F116" s="210" t="s">
        <v>34</v>
      </c>
      <c r="G116" s="210" t="s">
        <v>161</v>
      </c>
      <c r="H116" s="229" t="s">
        <v>920</v>
      </c>
      <c r="I116" s="229" t="s">
        <v>135</v>
      </c>
      <c r="J116" s="229" t="s">
        <v>362</v>
      </c>
      <c r="K116" s="131">
        <v>45</v>
      </c>
      <c r="L116" s="234" t="str">
        <f>IF(ISERROR(VLOOKUP(K116,Eje_Pilar_Prop!$C$2:$E$104,2,FALSE))," ",VLOOKUP(K116,Eje_Pilar_Prop!$C$2:$E$104,2,FALSE))</f>
        <v>Gobernanza e influencia local, regional e internacional</v>
      </c>
      <c r="M116" s="234" t="str">
        <f>IF(ISERROR(VLOOKUP(K116,Eje_Pilar_Prop!$C$2:$E$104,3,FALSE))," ",VLOOKUP(K116,Eje_Pilar_Prop!$C$2:$E$104,3,FALSE))</f>
        <v>Eje Transversal 4 Gobierno Legitimo, Fortalecimiento Local y Eficiencia</v>
      </c>
      <c r="N116" s="132">
        <v>1501</v>
      </c>
      <c r="O116" s="133">
        <v>52761250</v>
      </c>
      <c r="P116" s="131" t="s">
        <v>1182</v>
      </c>
      <c r="Q116" s="239">
        <v>10500000</v>
      </c>
      <c r="R116" s="65"/>
      <c r="S116" s="48"/>
      <c r="T116" s="49">
        <v>1</v>
      </c>
      <c r="U116" s="239">
        <v>5180000</v>
      </c>
      <c r="V116" s="251">
        <f t="shared" si="12"/>
        <v>15680000</v>
      </c>
      <c r="W116" s="257">
        <v>15680000</v>
      </c>
      <c r="X116" s="135">
        <v>43893</v>
      </c>
      <c r="Y116" s="135">
        <v>43894</v>
      </c>
      <c r="Z116" s="135">
        <v>44007</v>
      </c>
      <c r="AA116" s="136">
        <v>75</v>
      </c>
      <c r="AB116" s="136">
        <v>1</v>
      </c>
      <c r="AC116" s="136">
        <v>37</v>
      </c>
      <c r="AD116" s="133"/>
      <c r="AE116" s="137"/>
      <c r="AF116" s="135"/>
      <c r="AG116" s="134"/>
      <c r="AH116" s="131"/>
      <c r="AI116" s="131"/>
      <c r="AJ116" s="131" t="s">
        <v>1474</v>
      </c>
      <c r="AK116" s="131"/>
      <c r="AL116" s="138">
        <f t="shared" si="19"/>
        <v>1</v>
      </c>
      <c r="AN116" s="73">
        <f>IF(SUMPRODUCT((A$14:A116=A116)*(B$14:B116=B116)*(D$14:D116=D116))&gt;1,0,1)</f>
        <v>1</v>
      </c>
      <c r="AO116" s="50" t="str">
        <f t="shared" si="15"/>
        <v>Contratos de prestación de servicios profesionales y de apoyo a la gestión</v>
      </c>
      <c r="AP116" s="50" t="str">
        <f t="shared" si="16"/>
        <v>Contratación directa</v>
      </c>
      <c r="AQ116" s="50" t="str">
        <f>IF(ISBLANK(G116),1,IFERROR(VLOOKUP(G116,Tipo!$C$12:$C$27,1,FALSE),"NO"))</f>
        <v>Prestación de servicios profesionales y de apoyo a la gestión, o para la ejecución de trabajos artísticos que sólo puedan encomendarse a determinadas personas naturales;</v>
      </c>
      <c r="AR116" s="50" t="str">
        <f t="shared" si="17"/>
        <v>Inversión</v>
      </c>
      <c r="AS116" s="50" t="str">
        <f>IF(ISBLANK(K116),1,IFERROR(VLOOKUP(K116,Eje_Pilar_Prop!C100:C201,1,FALSE),"NO"))</f>
        <v>NO</v>
      </c>
      <c r="AT116" s="50" t="str">
        <f t="shared" si="14"/>
        <v>SECOP II</v>
      </c>
      <c r="AU116" s="38">
        <f t="shared" si="18"/>
        <v>1</v>
      </c>
      <c r="AV116" s="50" t="str">
        <f t="shared" si="11"/>
        <v>Bogotá Mejor para Todos</v>
      </c>
    </row>
    <row r="117" spans="1:48" ht="45" customHeight="1">
      <c r="A117" s="204">
        <v>104</v>
      </c>
      <c r="B117" s="131">
        <v>2020</v>
      </c>
      <c r="C117" s="131" t="s">
        <v>353</v>
      </c>
      <c r="D117" s="210" t="s">
        <v>547</v>
      </c>
      <c r="E117" s="210" t="s">
        <v>140</v>
      </c>
      <c r="F117" s="210" t="s">
        <v>34</v>
      </c>
      <c r="G117" s="210" t="s">
        <v>161</v>
      </c>
      <c r="H117" s="229" t="s">
        <v>921</v>
      </c>
      <c r="I117" s="229" t="s">
        <v>135</v>
      </c>
      <c r="J117" s="229" t="s">
        <v>362</v>
      </c>
      <c r="K117" s="131">
        <v>18</v>
      </c>
      <c r="L117" s="234" t="str">
        <f>IF(ISERROR(VLOOKUP(K117,Eje_Pilar_Prop!$C$2:$E$104,2,FALSE))," ",VLOOKUP(K117,Eje_Pilar_Prop!$C$2:$E$104,2,FALSE))</f>
        <v>Mejor movilidad para todos</v>
      </c>
      <c r="M117" s="234" t="str">
        <f>IF(ISERROR(VLOOKUP(K117,Eje_Pilar_Prop!$C$2:$E$104,3,FALSE))," ",VLOOKUP(K117,Eje_Pilar_Prop!$C$2:$E$104,3,FALSE))</f>
        <v>Pilar 2 Democracía Urbana</v>
      </c>
      <c r="N117" s="132">
        <v>1490</v>
      </c>
      <c r="O117" s="133">
        <v>51876973</v>
      </c>
      <c r="P117" s="131" t="s">
        <v>1183</v>
      </c>
      <c r="Q117" s="239">
        <v>7250000</v>
      </c>
      <c r="R117" s="65"/>
      <c r="S117" s="48"/>
      <c r="T117" s="49">
        <v>1</v>
      </c>
      <c r="U117" s="239">
        <v>3576667</v>
      </c>
      <c r="V117" s="285">
        <f t="shared" si="12"/>
        <v>10826667</v>
      </c>
      <c r="W117" s="306">
        <v>10826667</v>
      </c>
      <c r="X117" s="135">
        <v>43893</v>
      </c>
      <c r="Y117" s="135">
        <v>43893</v>
      </c>
      <c r="Z117" s="135">
        <v>44006</v>
      </c>
      <c r="AA117" s="136">
        <v>75</v>
      </c>
      <c r="AB117" s="136">
        <v>1</v>
      </c>
      <c r="AC117" s="136">
        <v>37</v>
      </c>
      <c r="AD117" s="133"/>
      <c r="AE117" s="137"/>
      <c r="AF117" s="135"/>
      <c r="AG117" s="134"/>
      <c r="AH117" s="131"/>
      <c r="AI117" s="131"/>
      <c r="AJ117" s="131" t="s">
        <v>1474</v>
      </c>
      <c r="AK117" s="131"/>
      <c r="AL117" s="138">
        <f t="shared" si="19"/>
        <v>1</v>
      </c>
      <c r="AN117" s="73">
        <f>IF(SUMPRODUCT((A$14:A117=A117)*(B$14:B117=B117)*(D$14:D117=D117))&gt;1,0,1)</f>
        <v>1</v>
      </c>
      <c r="AO117" s="50" t="str">
        <f t="shared" si="15"/>
        <v>Contratos de prestación de servicios profesionales y de apoyo a la gestión</v>
      </c>
      <c r="AP117" s="50" t="str">
        <f t="shared" si="16"/>
        <v>Contratación directa</v>
      </c>
      <c r="AQ117" s="50" t="str">
        <f>IF(ISBLANK(G117),1,IFERROR(VLOOKUP(G117,Tipo!$C$12:$C$27,1,FALSE),"NO"))</f>
        <v>Prestación de servicios profesionales y de apoyo a la gestión, o para la ejecución de trabajos artísticos que sólo puedan encomendarse a determinadas personas naturales;</v>
      </c>
      <c r="AR117" s="50" t="str">
        <f t="shared" si="17"/>
        <v>Inversión</v>
      </c>
      <c r="AS117" s="50" t="str">
        <f>IF(ISBLANK(K117),1,IFERROR(VLOOKUP(K117,Eje_Pilar_Prop!C101:C202,1,FALSE),"NO"))</f>
        <v>NO</v>
      </c>
      <c r="AT117" s="50" t="str">
        <f t="shared" si="14"/>
        <v>SECOP II</v>
      </c>
      <c r="AU117" s="38">
        <f t="shared" si="18"/>
        <v>1</v>
      </c>
      <c r="AV117" s="50" t="str">
        <f t="shared" si="11"/>
        <v>Bogotá Mejor para Todos</v>
      </c>
    </row>
    <row r="118" spans="1:48" ht="45" customHeight="1">
      <c r="A118" s="204">
        <v>105</v>
      </c>
      <c r="B118" s="131">
        <v>2020</v>
      </c>
      <c r="C118" s="131" t="s">
        <v>353</v>
      </c>
      <c r="D118" s="210" t="s">
        <v>548</v>
      </c>
      <c r="E118" s="210" t="s">
        <v>140</v>
      </c>
      <c r="F118" s="210" t="s">
        <v>34</v>
      </c>
      <c r="G118" s="210" t="s">
        <v>161</v>
      </c>
      <c r="H118" s="229" t="s">
        <v>922</v>
      </c>
      <c r="I118" s="229" t="s">
        <v>135</v>
      </c>
      <c r="J118" s="229" t="s">
        <v>362</v>
      </c>
      <c r="K118" s="131">
        <v>11</v>
      </c>
      <c r="L118" s="234" t="str">
        <f>IF(ISERROR(VLOOKUP(K118,Eje_Pilar_Prop!$C$2:$E$104,2,FALSE))," ",VLOOKUP(K118,Eje_Pilar_Prop!$C$2:$E$104,2,FALSE))</f>
        <v>Mejores oportunidades para el desarrollo a través de la cultura, la recreación y el deporte</v>
      </c>
      <c r="M118" s="234" t="str">
        <f>IF(ISERROR(VLOOKUP(K118,Eje_Pilar_Prop!$C$2:$E$104,3,FALSE))," ",VLOOKUP(K118,Eje_Pilar_Prop!$C$2:$E$104,3,FALSE))</f>
        <v>Pilar 1 Igualdad de Calidad de Vida</v>
      </c>
      <c r="N118" s="132">
        <v>1480</v>
      </c>
      <c r="O118" s="239">
        <v>39760114</v>
      </c>
      <c r="P118" s="131" t="s">
        <v>1184</v>
      </c>
      <c r="Q118" s="239">
        <v>12500000</v>
      </c>
      <c r="R118" s="65"/>
      <c r="S118" s="48"/>
      <c r="T118" s="49">
        <v>1</v>
      </c>
      <c r="U118" s="239">
        <v>6166667</v>
      </c>
      <c r="V118" s="251">
        <f t="shared" si="12"/>
        <v>18666667</v>
      </c>
      <c r="W118" s="306">
        <v>18666667</v>
      </c>
      <c r="X118" s="135">
        <v>43900</v>
      </c>
      <c r="Y118" s="135">
        <v>43900</v>
      </c>
      <c r="Z118" s="135">
        <v>44013</v>
      </c>
      <c r="AA118" s="136">
        <v>75</v>
      </c>
      <c r="AB118" s="136">
        <v>1</v>
      </c>
      <c r="AC118" s="136">
        <v>37</v>
      </c>
      <c r="AD118" s="133"/>
      <c r="AE118" s="137"/>
      <c r="AF118" s="135"/>
      <c r="AG118" s="134"/>
      <c r="AH118" s="131"/>
      <c r="AI118" s="131"/>
      <c r="AJ118" s="131" t="s">
        <v>1474</v>
      </c>
      <c r="AK118" s="131"/>
      <c r="AL118" s="138">
        <f t="shared" si="19"/>
        <v>1</v>
      </c>
      <c r="AN118" s="73">
        <f>IF(SUMPRODUCT((A$14:A118=A118)*(B$14:B118=B118)*(D$14:D118=D118))&gt;1,0,1)</f>
        <v>1</v>
      </c>
      <c r="AO118" s="50" t="str">
        <f t="shared" si="15"/>
        <v>Contratos de prestación de servicios profesionales y de apoyo a la gestión</v>
      </c>
      <c r="AP118" s="50" t="str">
        <f t="shared" si="16"/>
        <v>Contratación directa</v>
      </c>
      <c r="AQ118" s="50" t="str">
        <f>IF(ISBLANK(G118),1,IFERROR(VLOOKUP(G118,Tipo!$C$12:$C$27,1,FALSE),"NO"))</f>
        <v>Prestación de servicios profesionales y de apoyo a la gestión, o para la ejecución de trabajos artísticos que sólo puedan encomendarse a determinadas personas naturales;</v>
      </c>
      <c r="AR118" s="50" t="str">
        <f t="shared" si="17"/>
        <v>Inversión</v>
      </c>
      <c r="AS118" s="50" t="str">
        <f>IF(ISBLANK(K118),1,IFERROR(VLOOKUP(K118,Eje_Pilar_Prop!C102:C203,1,FALSE),"NO"))</f>
        <v>NO</v>
      </c>
      <c r="AT118" s="50" t="str">
        <f t="shared" si="14"/>
        <v>SECOP II</v>
      </c>
      <c r="AU118" s="38">
        <f t="shared" si="18"/>
        <v>1</v>
      </c>
      <c r="AV118" s="50" t="str">
        <f t="shared" si="11"/>
        <v>Bogotá Mejor para Todos</v>
      </c>
    </row>
    <row r="119" spans="1:48" ht="45" customHeight="1">
      <c r="A119" s="204">
        <v>106</v>
      </c>
      <c r="B119" s="131">
        <v>2020</v>
      </c>
      <c r="C119" s="131" t="s">
        <v>353</v>
      </c>
      <c r="D119" s="210" t="s">
        <v>549</v>
      </c>
      <c r="E119" s="210" t="s">
        <v>140</v>
      </c>
      <c r="F119" s="210" t="s">
        <v>34</v>
      </c>
      <c r="G119" s="210" t="s">
        <v>161</v>
      </c>
      <c r="H119" s="229" t="s">
        <v>923</v>
      </c>
      <c r="I119" s="229" t="s">
        <v>135</v>
      </c>
      <c r="J119" s="229" t="s">
        <v>362</v>
      </c>
      <c r="K119" s="131">
        <v>11</v>
      </c>
      <c r="L119" s="234" t="str">
        <f>IF(ISERROR(VLOOKUP(K119,Eje_Pilar_Prop!$C$2:$E$104,2,FALSE))," ",VLOOKUP(K119,Eje_Pilar_Prop!$C$2:$E$104,2,FALSE))</f>
        <v>Mejores oportunidades para el desarrollo a través de la cultura, la recreación y el deporte</v>
      </c>
      <c r="M119" s="234" t="str">
        <f>IF(ISERROR(VLOOKUP(K119,Eje_Pilar_Prop!$C$2:$E$104,3,FALSE))," ",VLOOKUP(K119,Eje_Pilar_Prop!$C$2:$E$104,3,FALSE))</f>
        <v>Pilar 1 Igualdad de Calidad de Vida</v>
      </c>
      <c r="N119" s="132">
        <v>1480</v>
      </c>
      <c r="O119" s="239">
        <v>80032562</v>
      </c>
      <c r="P119" s="131" t="s">
        <v>1185</v>
      </c>
      <c r="Q119" s="239">
        <v>10500000</v>
      </c>
      <c r="R119" s="65"/>
      <c r="S119" s="48"/>
      <c r="T119" s="49">
        <v>1</v>
      </c>
      <c r="U119" s="239">
        <v>5180000</v>
      </c>
      <c r="V119" s="251">
        <f t="shared" si="12"/>
        <v>15680000</v>
      </c>
      <c r="W119" s="306">
        <v>15680000</v>
      </c>
      <c r="X119" s="135">
        <v>43901</v>
      </c>
      <c r="Y119" s="135">
        <v>43901</v>
      </c>
      <c r="Z119" s="135">
        <v>44014</v>
      </c>
      <c r="AA119" s="136">
        <v>75</v>
      </c>
      <c r="AB119" s="136">
        <v>1</v>
      </c>
      <c r="AC119" s="136">
        <v>37</v>
      </c>
      <c r="AD119" s="133"/>
      <c r="AE119" s="137"/>
      <c r="AF119" s="135"/>
      <c r="AG119" s="134"/>
      <c r="AH119" s="131"/>
      <c r="AI119" s="131"/>
      <c r="AJ119" s="131" t="s">
        <v>1474</v>
      </c>
      <c r="AK119" s="131"/>
      <c r="AL119" s="138">
        <f t="shared" si="19"/>
        <v>1</v>
      </c>
      <c r="AN119" s="73">
        <f>IF(SUMPRODUCT((A$14:A119=A119)*(B$14:B119=B119)*(D$14:D119=D119))&gt;1,0,1)</f>
        <v>1</v>
      </c>
      <c r="AO119" s="50" t="str">
        <f t="shared" si="15"/>
        <v>Contratos de prestación de servicios profesionales y de apoyo a la gestión</v>
      </c>
      <c r="AP119" s="50" t="str">
        <f t="shared" si="16"/>
        <v>Contratación directa</v>
      </c>
      <c r="AQ119" s="50" t="str">
        <f>IF(ISBLANK(G119),1,IFERROR(VLOOKUP(G119,Tipo!$C$12:$C$27,1,FALSE),"NO"))</f>
        <v>Prestación de servicios profesionales y de apoyo a la gestión, o para la ejecución de trabajos artísticos que sólo puedan encomendarse a determinadas personas naturales;</v>
      </c>
      <c r="AR119" s="50" t="str">
        <f t="shared" si="17"/>
        <v>Inversión</v>
      </c>
      <c r="AS119" s="50" t="str">
        <f>IF(ISBLANK(K119),1,IFERROR(VLOOKUP(K119,Eje_Pilar_Prop!C103:C204,1,FALSE),"NO"))</f>
        <v>NO</v>
      </c>
      <c r="AT119" s="50" t="str">
        <f t="shared" si="14"/>
        <v>SECOP II</v>
      </c>
      <c r="AU119" s="38">
        <f t="shared" si="18"/>
        <v>1</v>
      </c>
      <c r="AV119" s="50" t="str">
        <f t="shared" si="11"/>
        <v>Bogotá Mejor para Todos</v>
      </c>
    </row>
    <row r="120" spans="1:48" ht="45" customHeight="1">
      <c r="A120" s="204">
        <v>107</v>
      </c>
      <c r="B120" s="131">
        <v>2020</v>
      </c>
      <c r="C120" s="131" t="s">
        <v>353</v>
      </c>
      <c r="D120" s="210" t="s">
        <v>550</v>
      </c>
      <c r="E120" s="210" t="s">
        <v>140</v>
      </c>
      <c r="F120" s="210" t="s">
        <v>34</v>
      </c>
      <c r="G120" s="210" t="s">
        <v>161</v>
      </c>
      <c r="H120" s="229" t="s">
        <v>924</v>
      </c>
      <c r="I120" s="229" t="s">
        <v>135</v>
      </c>
      <c r="J120" s="229" t="s">
        <v>362</v>
      </c>
      <c r="K120" s="131">
        <v>45</v>
      </c>
      <c r="L120" s="234" t="str">
        <f>IF(ISERROR(VLOOKUP(K120,Eje_Pilar_Prop!$C$2:$E$104,2,FALSE))," ",VLOOKUP(K120,Eje_Pilar_Prop!$C$2:$E$104,2,FALSE))</f>
        <v>Gobernanza e influencia local, regional e internacional</v>
      </c>
      <c r="M120" s="234" t="str">
        <f>IF(ISERROR(VLOOKUP(K120,Eje_Pilar_Prop!$C$2:$E$104,3,FALSE))," ",VLOOKUP(K120,Eje_Pilar_Prop!$C$2:$E$104,3,FALSE))</f>
        <v>Eje Transversal 4 Gobierno Legitimo, Fortalecimiento Local y Eficiencia</v>
      </c>
      <c r="N120" s="132">
        <v>1501</v>
      </c>
      <c r="O120" s="133">
        <v>1073703399</v>
      </c>
      <c r="P120" s="131" t="s">
        <v>1186</v>
      </c>
      <c r="Q120" s="239">
        <v>3400000</v>
      </c>
      <c r="R120" s="65"/>
      <c r="S120" s="48"/>
      <c r="T120" s="49">
        <v>1</v>
      </c>
      <c r="U120" s="239">
        <v>1700000</v>
      </c>
      <c r="V120" s="251">
        <f t="shared" si="12"/>
        <v>5100000</v>
      </c>
      <c r="W120" s="257">
        <v>5100000</v>
      </c>
      <c r="X120" s="135">
        <v>43907</v>
      </c>
      <c r="Y120" s="135">
        <v>43907</v>
      </c>
      <c r="Z120" s="135">
        <v>43998</v>
      </c>
      <c r="AA120" s="136">
        <v>60</v>
      </c>
      <c r="AB120" s="136">
        <v>1</v>
      </c>
      <c r="AC120" s="136">
        <v>30</v>
      </c>
      <c r="AD120" s="133"/>
      <c r="AE120" s="137"/>
      <c r="AF120" s="135"/>
      <c r="AG120" s="134"/>
      <c r="AH120" s="131"/>
      <c r="AI120" s="131"/>
      <c r="AJ120" s="131" t="s">
        <v>1474</v>
      </c>
      <c r="AK120" s="131"/>
      <c r="AL120" s="138">
        <f t="shared" si="19"/>
        <v>1</v>
      </c>
      <c r="AN120" s="73">
        <f>IF(SUMPRODUCT((A$14:A120=A120)*(B$14:B120=B120)*(D$14:D120=D120))&gt;1,0,1)</f>
        <v>1</v>
      </c>
      <c r="AO120" s="50" t="str">
        <f t="shared" si="15"/>
        <v>Contratos de prestación de servicios profesionales y de apoyo a la gestión</v>
      </c>
      <c r="AP120" s="50" t="str">
        <f t="shared" si="16"/>
        <v>Contratación directa</v>
      </c>
      <c r="AQ120" s="50" t="str">
        <f>IF(ISBLANK(G120),1,IFERROR(VLOOKUP(G120,Tipo!$C$12:$C$27,1,FALSE),"NO"))</f>
        <v>Prestación de servicios profesionales y de apoyo a la gestión, o para la ejecución de trabajos artísticos que sólo puedan encomendarse a determinadas personas naturales;</v>
      </c>
      <c r="AR120" s="50" t="str">
        <f t="shared" si="17"/>
        <v>Inversión</v>
      </c>
      <c r="AS120" s="50" t="str">
        <f>IF(ISBLANK(K120),1,IFERROR(VLOOKUP(K120,Eje_Pilar_Prop!C104:C205,1,FALSE),"NO"))</f>
        <v>NO</v>
      </c>
      <c r="AT120" s="50" t="str">
        <f t="shared" si="14"/>
        <v>SECOP II</v>
      </c>
      <c r="AU120" s="38">
        <f t="shared" si="18"/>
        <v>1</v>
      </c>
      <c r="AV120" s="50" t="str">
        <f t="shared" si="11"/>
        <v>Bogotá Mejor para Todos</v>
      </c>
    </row>
    <row r="121" spans="1:48" ht="45" customHeight="1">
      <c r="A121" s="204">
        <v>108</v>
      </c>
      <c r="B121" s="131">
        <v>2020</v>
      </c>
      <c r="C121" s="131" t="s">
        <v>353</v>
      </c>
      <c r="D121" s="210" t="s">
        <v>551</v>
      </c>
      <c r="E121" s="210" t="s">
        <v>140</v>
      </c>
      <c r="F121" s="210" t="s">
        <v>34</v>
      </c>
      <c r="G121" s="210" t="s">
        <v>161</v>
      </c>
      <c r="H121" s="229" t="s">
        <v>925</v>
      </c>
      <c r="I121" s="229" t="s">
        <v>135</v>
      </c>
      <c r="J121" s="229" t="s">
        <v>362</v>
      </c>
      <c r="K121" s="131">
        <v>3</v>
      </c>
      <c r="L121" s="234" t="str">
        <f>IF(ISERROR(VLOOKUP(K121,Eje_Pilar_Prop!$C$2:$E$104,2,FALSE))," ",VLOOKUP(K121,Eje_Pilar_Prop!$C$2:$E$104,2,FALSE))</f>
        <v>Igualdad y autonomía para una Bogotá incluyente</v>
      </c>
      <c r="M121" s="234" t="str">
        <f>IF(ISERROR(VLOOKUP(K121,Eje_Pilar_Prop!$C$2:$E$104,3,FALSE))," ",VLOOKUP(K121,Eje_Pilar_Prop!$C$2:$E$104,3,FALSE))</f>
        <v>Pilar 1 Igualdad de Calidad de Vida</v>
      </c>
      <c r="N121" s="132">
        <v>1475</v>
      </c>
      <c r="O121" s="239">
        <v>53065302</v>
      </c>
      <c r="P121" s="131" t="s">
        <v>1187</v>
      </c>
      <c r="Q121" s="239">
        <v>8400000</v>
      </c>
      <c r="R121" s="65"/>
      <c r="S121" s="48"/>
      <c r="T121" s="49">
        <v>0</v>
      </c>
      <c r="U121" s="239">
        <v>0</v>
      </c>
      <c r="V121" s="251">
        <f t="shared" si="12"/>
        <v>8400000</v>
      </c>
      <c r="W121" s="306">
        <v>8400000</v>
      </c>
      <c r="X121" s="135">
        <v>43908</v>
      </c>
      <c r="Y121" s="135">
        <v>43909</v>
      </c>
      <c r="Z121" s="135">
        <v>43969</v>
      </c>
      <c r="AA121" s="136">
        <v>60</v>
      </c>
      <c r="AB121" s="136">
        <v>0</v>
      </c>
      <c r="AC121" s="136">
        <v>0</v>
      </c>
      <c r="AD121" s="133"/>
      <c r="AE121" s="137"/>
      <c r="AF121" s="135"/>
      <c r="AG121" s="134"/>
      <c r="AH121" s="131"/>
      <c r="AI121" s="131"/>
      <c r="AJ121" s="131" t="s">
        <v>1474</v>
      </c>
      <c r="AK121" s="131"/>
      <c r="AL121" s="138">
        <f t="shared" si="19"/>
        <v>1</v>
      </c>
      <c r="AN121" s="73">
        <f>IF(SUMPRODUCT((A$14:A121=A121)*(B$14:B121=B121)*(D$14:D121=D121))&gt;1,0,1)</f>
        <v>1</v>
      </c>
      <c r="AO121" s="50" t="str">
        <f t="shared" si="15"/>
        <v>Contratos de prestación de servicios profesionales y de apoyo a la gestión</v>
      </c>
      <c r="AP121" s="50" t="str">
        <f t="shared" si="16"/>
        <v>Contratación directa</v>
      </c>
      <c r="AQ121" s="50" t="str">
        <f>IF(ISBLANK(G121),1,IFERROR(VLOOKUP(G121,Tipo!$C$12:$C$27,1,FALSE),"NO"))</f>
        <v>Prestación de servicios profesionales y de apoyo a la gestión, o para la ejecución de trabajos artísticos que sólo puedan encomendarse a determinadas personas naturales;</v>
      </c>
      <c r="AR121" s="50" t="str">
        <f t="shared" si="17"/>
        <v>Inversión</v>
      </c>
      <c r="AS121" s="50" t="str">
        <f>IF(ISBLANK(K121),1,IFERROR(VLOOKUP(K121,Eje_Pilar_Prop!C105:C206,1,FALSE),"NO"))</f>
        <v>NO</v>
      </c>
      <c r="AT121" s="50" t="str">
        <f t="shared" si="14"/>
        <v>SECOP II</v>
      </c>
      <c r="AU121" s="38">
        <f t="shared" si="18"/>
        <v>1</v>
      </c>
      <c r="AV121" s="50" t="str">
        <f t="shared" si="11"/>
        <v>Bogotá Mejor para Todos</v>
      </c>
    </row>
    <row r="122" spans="1:48" ht="45" customHeight="1">
      <c r="A122" s="204">
        <v>109</v>
      </c>
      <c r="B122" s="131">
        <v>2020</v>
      </c>
      <c r="C122" s="131" t="s">
        <v>353</v>
      </c>
      <c r="D122" s="210" t="s">
        <v>552</v>
      </c>
      <c r="E122" s="210" t="s">
        <v>140</v>
      </c>
      <c r="F122" s="210" t="s">
        <v>34</v>
      </c>
      <c r="G122" s="210" t="s">
        <v>161</v>
      </c>
      <c r="H122" s="229" t="s">
        <v>926</v>
      </c>
      <c r="I122" s="229" t="s">
        <v>135</v>
      </c>
      <c r="J122" s="229" t="s">
        <v>362</v>
      </c>
      <c r="K122" s="131">
        <v>45</v>
      </c>
      <c r="L122" s="234" t="str">
        <f>IF(ISERROR(VLOOKUP(K122,Eje_Pilar_Prop!$C$2:$E$104,2,FALSE))," ",VLOOKUP(K122,Eje_Pilar_Prop!$C$2:$E$104,2,FALSE))</f>
        <v>Gobernanza e influencia local, regional e internacional</v>
      </c>
      <c r="M122" s="234" t="str">
        <f>IF(ISERROR(VLOOKUP(K122,Eje_Pilar_Prop!$C$2:$E$104,3,FALSE))," ",VLOOKUP(K122,Eje_Pilar_Prop!$C$2:$E$104,3,FALSE))</f>
        <v>Eje Transversal 4 Gobierno Legitimo, Fortalecimiento Local y Eficiencia</v>
      </c>
      <c r="N122" s="132">
        <v>1501</v>
      </c>
      <c r="O122" s="133">
        <v>5735312</v>
      </c>
      <c r="P122" s="131" t="s">
        <v>1188</v>
      </c>
      <c r="Q122" s="239">
        <v>13000000</v>
      </c>
      <c r="R122" s="65"/>
      <c r="S122" s="48"/>
      <c r="T122" s="49">
        <v>1</v>
      </c>
      <c r="U122" s="239">
        <v>6500000</v>
      </c>
      <c r="V122" s="251">
        <f t="shared" si="12"/>
        <v>19500000</v>
      </c>
      <c r="W122" s="257">
        <v>19500000</v>
      </c>
      <c r="X122" s="135">
        <v>43909</v>
      </c>
      <c r="Y122" s="135">
        <v>43909</v>
      </c>
      <c r="Z122" s="135">
        <v>44000</v>
      </c>
      <c r="AA122" s="136">
        <v>60</v>
      </c>
      <c r="AB122" s="136">
        <v>1</v>
      </c>
      <c r="AC122" s="136">
        <v>30</v>
      </c>
      <c r="AD122" s="133"/>
      <c r="AE122" s="137"/>
      <c r="AF122" s="135"/>
      <c r="AG122" s="134"/>
      <c r="AH122" s="131"/>
      <c r="AI122" s="131"/>
      <c r="AJ122" s="131" t="s">
        <v>1474</v>
      </c>
      <c r="AK122" s="131"/>
      <c r="AL122" s="138">
        <f t="shared" si="19"/>
        <v>1</v>
      </c>
      <c r="AN122" s="73">
        <f>IF(SUMPRODUCT((A$14:A122=A122)*(B$14:B122=B122)*(D$14:D122=D122))&gt;1,0,1)</f>
        <v>1</v>
      </c>
      <c r="AO122" s="50" t="str">
        <f t="shared" si="15"/>
        <v>Contratos de prestación de servicios profesionales y de apoyo a la gestión</v>
      </c>
      <c r="AP122" s="50" t="str">
        <f t="shared" si="16"/>
        <v>Contratación directa</v>
      </c>
      <c r="AQ122" s="50" t="str">
        <f>IF(ISBLANK(G122),1,IFERROR(VLOOKUP(G122,Tipo!$C$12:$C$27,1,FALSE),"NO"))</f>
        <v>Prestación de servicios profesionales y de apoyo a la gestión, o para la ejecución de trabajos artísticos que sólo puedan encomendarse a determinadas personas naturales;</v>
      </c>
      <c r="AR122" s="50" t="str">
        <f t="shared" si="17"/>
        <v>Inversión</v>
      </c>
      <c r="AS122" s="50" t="str">
        <f>IF(ISBLANK(K122),1,IFERROR(VLOOKUP(K122,Eje_Pilar_Prop!C106:C207,1,FALSE),"NO"))</f>
        <v>NO</v>
      </c>
      <c r="AT122" s="50" t="str">
        <f t="shared" si="14"/>
        <v>SECOP II</v>
      </c>
      <c r="AU122" s="38">
        <f t="shared" si="18"/>
        <v>1</v>
      </c>
      <c r="AV122" s="50" t="str">
        <f t="shared" si="11"/>
        <v>Bogotá Mejor para Todos</v>
      </c>
    </row>
    <row r="123" spans="1:48" ht="45" customHeight="1">
      <c r="A123" s="204">
        <v>110</v>
      </c>
      <c r="B123" s="131">
        <v>2020</v>
      </c>
      <c r="C123" s="131" t="s">
        <v>353</v>
      </c>
      <c r="D123" s="210" t="s">
        <v>553</v>
      </c>
      <c r="E123" s="210" t="s">
        <v>140</v>
      </c>
      <c r="F123" s="210" t="s">
        <v>34</v>
      </c>
      <c r="G123" s="210" t="s">
        <v>161</v>
      </c>
      <c r="H123" s="229" t="s">
        <v>892</v>
      </c>
      <c r="I123" s="229" t="s">
        <v>135</v>
      </c>
      <c r="J123" s="229" t="s">
        <v>362</v>
      </c>
      <c r="K123" s="131">
        <v>45</v>
      </c>
      <c r="L123" s="234" t="str">
        <f>IF(ISERROR(VLOOKUP(K123,Eje_Pilar_Prop!$C$2:$E$104,2,FALSE))," ",VLOOKUP(K123,Eje_Pilar_Prop!$C$2:$E$104,2,FALSE))</f>
        <v>Gobernanza e influencia local, regional e internacional</v>
      </c>
      <c r="M123" s="234" t="str">
        <f>IF(ISERROR(VLOOKUP(K123,Eje_Pilar_Prop!$C$2:$E$104,3,FALSE))," ",VLOOKUP(K123,Eje_Pilar_Prop!$C$2:$E$104,3,FALSE))</f>
        <v>Eje Transversal 4 Gobierno Legitimo, Fortalecimiento Local y Eficiencia</v>
      </c>
      <c r="N123" s="132">
        <v>1501</v>
      </c>
      <c r="O123" s="133">
        <v>79486079</v>
      </c>
      <c r="P123" s="131" t="s">
        <v>1189</v>
      </c>
      <c r="Q123" s="239">
        <v>10000000</v>
      </c>
      <c r="R123" s="65"/>
      <c r="S123" s="48"/>
      <c r="T123" s="49">
        <v>0</v>
      </c>
      <c r="U123" s="239">
        <v>0</v>
      </c>
      <c r="V123" s="251">
        <f t="shared" si="12"/>
        <v>10000000</v>
      </c>
      <c r="W123" s="257">
        <v>10000000</v>
      </c>
      <c r="X123" s="135">
        <v>43927</v>
      </c>
      <c r="Y123" s="135">
        <v>43927</v>
      </c>
      <c r="Z123" s="135">
        <v>43987</v>
      </c>
      <c r="AA123" s="136">
        <v>60</v>
      </c>
      <c r="AB123" s="136">
        <v>0</v>
      </c>
      <c r="AC123" s="136">
        <v>0</v>
      </c>
      <c r="AD123" s="133"/>
      <c r="AE123" s="137"/>
      <c r="AF123" s="135"/>
      <c r="AG123" s="134"/>
      <c r="AH123" s="131"/>
      <c r="AI123" s="131"/>
      <c r="AJ123" s="131" t="s">
        <v>1474</v>
      </c>
      <c r="AK123" s="131"/>
      <c r="AL123" s="138">
        <f t="shared" si="19"/>
        <v>1</v>
      </c>
      <c r="AN123" s="73">
        <f>IF(SUMPRODUCT((A$14:A123=A123)*(B$14:B123=B123)*(D$14:D123=D123))&gt;1,0,1)</f>
        <v>1</v>
      </c>
      <c r="AO123" s="50" t="str">
        <f t="shared" si="15"/>
        <v>Contratos de prestación de servicios profesionales y de apoyo a la gestión</v>
      </c>
      <c r="AP123" s="50" t="str">
        <f t="shared" si="16"/>
        <v>Contratación directa</v>
      </c>
      <c r="AQ123" s="50" t="str">
        <f>IF(ISBLANK(G123),1,IFERROR(VLOOKUP(G123,Tipo!$C$12:$C$27,1,FALSE),"NO"))</f>
        <v>Prestación de servicios profesionales y de apoyo a la gestión, o para la ejecución de trabajos artísticos que sólo puedan encomendarse a determinadas personas naturales;</v>
      </c>
      <c r="AR123" s="50" t="str">
        <f t="shared" si="17"/>
        <v>Inversión</v>
      </c>
      <c r="AS123" s="50" t="str">
        <f>IF(ISBLANK(K123),1,IFERROR(VLOOKUP(K123,Eje_Pilar_Prop!C107:C208,1,FALSE),"NO"))</f>
        <v>NO</v>
      </c>
      <c r="AT123" s="50" t="str">
        <f t="shared" si="14"/>
        <v>SECOP II</v>
      </c>
      <c r="AU123" s="38">
        <f t="shared" si="18"/>
        <v>1</v>
      </c>
      <c r="AV123" s="50" t="str">
        <f t="shared" si="11"/>
        <v>Bogotá Mejor para Todos</v>
      </c>
    </row>
    <row r="124" spans="1:48" ht="45" customHeight="1">
      <c r="A124" s="204">
        <v>111</v>
      </c>
      <c r="B124" s="131">
        <v>2020</v>
      </c>
      <c r="C124" s="131" t="s">
        <v>353</v>
      </c>
      <c r="D124" s="210" t="s">
        <v>554</v>
      </c>
      <c r="E124" s="210" t="s">
        <v>140</v>
      </c>
      <c r="F124" s="210" t="s">
        <v>34</v>
      </c>
      <c r="G124" s="210" t="s">
        <v>161</v>
      </c>
      <c r="H124" s="229" t="s">
        <v>892</v>
      </c>
      <c r="I124" s="229" t="s">
        <v>135</v>
      </c>
      <c r="J124" s="229" t="s">
        <v>362</v>
      </c>
      <c r="K124" s="131">
        <v>45</v>
      </c>
      <c r="L124" s="234" t="str">
        <f>IF(ISERROR(VLOOKUP(K124,Eje_Pilar_Prop!$C$2:$E$104,2,FALSE))," ",VLOOKUP(K124,Eje_Pilar_Prop!$C$2:$E$104,2,FALSE))</f>
        <v>Gobernanza e influencia local, regional e internacional</v>
      </c>
      <c r="M124" s="234" t="str">
        <f>IF(ISERROR(VLOOKUP(K124,Eje_Pilar_Prop!$C$2:$E$104,3,FALSE))," ",VLOOKUP(K124,Eje_Pilar_Prop!$C$2:$E$104,3,FALSE))</f>
        <v>Eje Transversal 4 Gobierno Legitimo, Fortalecimiento Local y Eficiencia</v>
      </c>
      <c r="N124" s="132">
        <v>1501</v>
      </c>
      <c r="O124" s="133">
        <v>1102816615</v>
      </c>
      <c r="P124" s="131" t="s">
        <v>1190</v>
      </c>
      <c r="Q124" s="239">
        <v>10000000</v>
      </c>
      <c r="R124" s="65"/>
      <c r="S124" s="48"/>
      <c r="T124" s="49">
        <v>0</v>
      </c>
      <c r="U124" s="239">
        <v>0</v>
      </c>
      <c r="V124" s="251">
        <f t="shared" si="12"/>
        <v>10000000</v>
      </c>
      <c r="W124" s="257">
        <v>10000000</v>
      </c>
      <c r="X124" s="135">
        <v>43920</v>
      </c>
      <c r="Y124" s="135">
        <v>43920</v>
      </c>
      <c r="Z124" s="135">
        <v>43980</v>
      </c>
      <c r="AA124" s="136">
        <v>60</v>
      </c>
      <c r="AB124" s="136">
        <v>0</v>
      </c>
      <c r="AC124" s="136">
        <v>0</v>
      </c>
      <c r="AD124" s="133"/>
      <c r="AE124" s="137"/>
      <c r="AF124" s="135"/>
      <c r="AG124" s="134"/>
      <c r="AH124" s="131"/>
      <c r="AI124" s="131"/>
      <c r="AJ124" s="131" t="s">
        <v>1474</v>
      </c>
      <c r="AK124" s="131"/>
      <c r="AL124" s="138">
        <f t="shared" si="19"/>
        <v>1</v>
      </c>
      <c r="AN124" s="73">
        <f>IF(SUMPRODUCT((A$14:A124=A124)*(B$14:B124=B124)*(D$14:D124=D124))&gt;1,0,1)</f>
        <v>1</v>
      </c>
      <c r="AO124" s="50" t="str">
        <f t="shared" si="15"/>
        <v>Contratos de prestación de servicios profesionales y de apoyo a la gestión</v>
      </c>
      <c r="AP124" s="50" t="str">
        <f t="shared" si="16"/>
        <v>Contratación directa</v>
      </c>
      <c r="AQ124" s="50" t="str">
        <f>IF(ISBLANK(G124),1,IFERROR(VLOOKUP(G124,Tipo!$C$12:$C$27,1,FALSE),"NO"))</f>
        <v>Prestación de servicios profesionales y de apoyo a la gestión, o para la ejecución de trabajos artísticos que sólo puedan encomendarse a determinadas personas naturales;</v>
      </c>
      <c r="AR124" s="50" t="str">
        <f t="shared" si="17"/>
        <v>Inversión</v>
      </c>
      <c r="AS124" s="50" t="str">
        <f>IF(ISBLANK(K124),1,IFERROR(VLOOKUP(K124,Eje_Pilar_Prop!C108:C209,1,FALSE),"NO"))</f>
        <v>NO</v>
      </c>
      <c r="AT124" s="50" t="str">
        <f t="shared" si="14"/>
        <v>SECOP II</v>
      </c>
      <c r="AU124" s="38">
        <f t="shared" si="18"/>
        <v>1</v>
      </c>
      <c r="AV124" s="50" t="str">
        <f t="shared" si="11"/>
        <v>Bogotá Mejor para Todos</v>
      </c>
    </row>
    <row r="125" spans="1:48" ht="45" customHeight="1">
      <c r="A125" s="204">
        <v>112</v>
      </c>
      <c r="B125" s="131">
        <v>2020</v>
      </c>
      <c r="C125" s="131" t="s">
        <v>353</v>
      </c>
      <c r="D125" s="210" t="s">
        <v>555</v>
      </c>
      <c r="E125" s="210" t="s">
        <v>140</v>
      </c>
      <c r="F125" s="210" t="s">
        <v>34</v>
      </c>
      <c r="G125" s="210" t="s">
        <v>161</v>
      </c>
      <c r="H125" s="229" t="s">
        <v>892</v>
      </c>
      <c r="I125" s="229" t="s">
        <v>135</v>
      </c>
      <c r="J125" s="229" t="s">
        <v>362</v>
      </c>
      <c r="K125" s="131">
        <v>45</v>
      </c>
      <c r="L125" s="234" t="str">
        <f>IF(ISERROR(VLOOKUP(K125,Eje_Pilar_Prop!$C$2:$E$104,2,FALSE))," ",VLOOKUP(K125,Eje_Pilar_Prop!$C$2:$E$104,2,FALSE))</f>
        <v>Gobernanza e influencia local, regional e internacional</v>
      </c>
      <c r="M125" s="234" t="str">
        <f>IF(ISERROR(VLOOKUP(K125,Eje_Pilar_Prop!$C$2:$E$104,3,FALSE))," ",VLOOKUP(K125,Eje_Pilar_Prop!$C$2:$E$104,3,FALSE))</f>
        <v>Eje Transversal 4 Gobierno Legitimo, Fortalecimiento Local y Eficiencia</v>
      </c>
      <c r="N125" s="132">
        <v>1501</v>
      </c>
      <c r="O125" s="133">
        <v>1073598431</v>
      </c>
      <c r="P125" s="131" t="s">
        <v>1191</v>
      </c>
      <c r="Q125" s="239">
        <v>8400000</v>
      </c>
      <c r="R125" s="65"/>
      <c r="S125" s="48"/>
      <c r="T125" s="49">
        <v>0</v>
      </c>
      <c r="U125" s="239">
        <v>0</v>
      </c>
      <c r="V125" s="251">
        <f t="shared" si="12"/>
        <v>8400000</v>
      </c>
      <c r="W125" s="257">
        <v>8400000</v>
      </c>
      <c r="X125" s="135">
        <v>43920</v>
      </c>
      <c r="Y125" s="135">
        <v>43920</v>
      </c>
      <c r="Z125" s="135">
        <v>43980</v>
      </c>
      <c r="AA125" s="136">
        <v>60</v>
      </c>
      <c r="AB125" s="136">
        <v>0</v>
      </c>
      <c r="AC125" s="136">
        <v>0</v>
      </c>
      <c r="AD125" s="133"/>
      <c r="AE125" s="137"/>
      <c r="AF125" s="135"/>
      <c r="AG125" s="134"/>
      <c r="AH125" s="131"/>
      <c r="AI125" s="131"/>
      <c r="AJ125" s="131" t="s">
        <v>1474</v>
      </c>
      <c r="AK125" s="131"/>
      <c r="AL125" s="138">
        <f t="shared" si="19"/>
        <v>1</v>
      </c>
      <c r="AN125" s="73">
        <f>IF(SUMPRODUCT((A$14:A125=A125)*(B$14:B125=B125)*(D$14:D125=D125))&gt;1,0,1)</f>
        <v>1</v>
      </c>
      <c r="AO125" s="50" t="str">
        <f t="shared" si="15"/>
        <v>Contratos de prestación de servicios profesionales y de apoyo a la gestión</v>
      </c>
      <c r="AP125" s="50" t="str">
        <f t="shared" si="16"/>
        <v>Contratación directa</v>
      </c>
      <c r="AQ125" s="50" t="str">
        <f>IF(ISBLANK(G125),1,IFERROR(VLOOKUP(G125,Tipo!$C$12:$C$27,1,FALSE),"NO"))</f>
        <v>Prestación de servicios profesionales y de apoyo a la gestión, o para la ejecución de trabajos artísticos que sólo puedan encomendarse a determinadas personas naturales;</v>
      </c>
      <c r="AR125" s="50" t="str">
        <f t="shared" si="17"/>
        <v>Inversión</v>
      </c>
      <c r="AS125" s="50" t="str">
        <f>IF(ISBLANK(K125),1,IFERROR(VLOOKUP(K125,Eje_Pilar_Prop!C109:C210,1,FALSE),"NO"))</f>
        <v>NO</v>
      </c>
      <c r="AT125" s="50" t="str">
        <f t="shared" si="14"/>
        <v>SECOP II</v>
      </c>
      <c r="AU125" s="38">
        <f t="shared" si="18"/>
        <v>1</v>
      </c>
      <c r="AV125" s="50" t="str">
        <f t="shared" si="11"/>
        <v>Bogotá Mejor para Todos</v>
      </c>
    </row>
    <row r="126" spans="1:48" ht="45" customHeight="1">
      <c r="A126" s="204">
        <v>113</v>
      </c>
      <c r="B126" s="131">
        <v>2020</v>
      </c>
      <c r="C126" s="131" t="s">
        <v>353</v>
      </c>
      <c r="D126" s="210" t="s">
        <v>556</v>
      </c>
      <c r="E126" s="210" t="s">
        <v>140</v>
      </c>
      <c r="F126" s="210" t="s">
        <v>34</v>
      </c>
      <c r="G126" s="210" t="s">
        <v>161</v>
      </c>
      <c r="H126" s="229" t="s">
        <v>927</v>
      </c>
      <c r="I126" s="229" t="s">
        <v>135</v>
      </c>
      <c r="J126" s="229" t="s">
        <v>362</v>
      </c>
      <c r="K126" s="131">
        <v>45</v>
      </c>
      <c r="L126" s="234" t="str">
        <f>IF(ISERROR(VLOOKUP(K126,Eje_Pilar_Prop!$C$2:$E$104,2,FALSE))," ",VLOOKUP(K126,Eje_Pilar_Prop!$C$2:$E$104,2,FALSE))</f>
        <v>Gobernanza e influencia local, regional e internacional</v>
      </c>
      <c r="M126" s="234" t="str">
        <f>IF(ISERROR(VLOOKUP(K126,Eje_Pilar_Prop!$C$2:$E$104,3,FALSE))," ",VLOOKUP(K126,Eje_Pilar_Prop!$C$2:$E$104,3,FALSE))</f>
        <v>Eje Transversal 4 Gobierno Legitimo, Fortalecimiento Local y Eficiencia</v>
      </c>
      <c r="N126" s="132">
        <v>1501</v>
      </c>
      <c r="O126" s="133">
        <v>52309442</v>
      </c>
      <c r="P126" s="131" t="s">
        <v>1192</v>
      </c>
      <c r="Q126" s="239">
        <v>10000000</v>
      </c>
      <c r="R126" s="65"/>
      <c r="S126" s="48"/>
      <c r="T126" s="49">
        <v>0</v>
      </c>
      <c r="U126" s="239">
        <v>0</v>
      </c>
      <c r="V126" s="251">
        <f t="shared" si="12"/>
        <v>10000000</v>
      </c>
      <c r="W126" s="257">
        <v>10000000</v>
      </c>
      <c r="X126" s="135">
        <v>43920</v>
      </c>
      <c r="Y126" s="135">
        <v>43920</v>
      </c>
      <c r="Z126" s="135">
        <v>43980</v>
      </c>
      <c r="AA126" s="136">
        <v>60</v>
      </c>
      <c r="AB126" s="136">
        <v>0</v>
      </c>
      <c r="AC126" s="136">
        <v>0</v>
      </c>
      <c r="AD126" s="133"/>
      <c r="AE126" s="137"/>
      <c r="AF126" s="135"/>
      <c r="AG126" s="134"/>
      <c r="AH126" s="131"/>
      <c r="AI126" s="131"/>
      <c r="AJ126" s="131" t="s">
        <v>1474</v>
      </c>
      <c r="AK126" s="131"/>
      <c r="AL126" s="138">
        <f t="shared" si="19"/>
        <v>1</v>
      </c>
      <c r="AN126" s="73">
        <f>IF(SUMPRODUCT((A$14:A126=A126)*(B$14:B126=B126)*(D$14:D126=D126))&gt;1,0,1)</f>
        <v>1</v>
      </c>
      <c r="AO126" s="50" t="str">
        <f t="shared" si="15"/>
        <v>Contratos de prestación de servicios profesionales y de apoyo a la gestión</v>
      </c>
      <c r="AP126" s="50" t="str">
        <f t="shared" si="16"/>
        <v>Contratación directa</v>
      </c>
      <c r="AQ126" s="50" t="str">
        <f>IF(ISBLANK(G126),1,IFERROR(VLOOKUP(G126,Tipo!$C$12:$C$27,1,FALSE),"NO"))</f>
        <v>Prestación de servicios profesionales y de apoyo a la gestión, o para la ejecución de trabajos artísticos que sólo puedan encomendarse a determinadas personas naturales;</v>
      </c>
      <c r="AR126" s="50" t="str">
        <f t="shared" si="17"/>
        <v>Inversión</v>
      </c>
      <c r="AS126" s="50" t="str">
        <f>IF(ISBLANK(K126),1,IFERROR(VLOOKUP(K126,Eje_Pilar_Prop!C110:C211,1,FALSE),"NO"))</f>
        <v>NO</v>
      </c>
      <c r="AT126" s="50" t="str">
        <f t="shared" si="14"/>
        <v>SECOP II</v>
      </c>
      <c r="AU126" s="38">
        <f t="shared" si="18"/>
        <v>1</v>
      </c>
      <c r="AV126" s="50" t="str">
        <f t="shared" si="11"/>
        <v>Bogotá Mejor para Todos</v>
      </c>
    </row>
    <row r="127" spans="1:48" ht="45" customHeight="1">
      <c r="A127" s="204">
        <v>114</v>
      </c>
      <c r="B127" s="131">
        <v>2020</v>
      </c>
      <c r="C127" s="131" t="s">
        <v>353</v>
      </c>
      <c r="D127" s="210" t="s">
        <v>557</v>
      </c>
      <c r="E127" s="210" t="s">
        <v>140</v>
      </c>
      <c r="F127" s="210" t="s">
        <v>34</v>
      </c>
      <c r="G127" s="210" t="s">
        <v>161</v>
      </c>
      <c r="H127" s="229" t="s">
        <v>892</v>
      </c>
      <c r="I127" s="229" t="s">
        <v>135</v>
      </c>
      <c r="J127" s="229" t="s">
        <v>362</v>
      </c>
      <c r="K127" s="131">
        <v>45</v>
      </c>
      <c r="L127" s="234" t="str">
        <f>IF(ISERROR(VLOOKUP(K127,Eje_Pilar_Prop!$C$2:$E$104,2,FALSE))," ",VLOOKUP(K127,Eje_Pilar_Prop!$C$2:$E$104,2,FALSE))</f>
        <v>Gobernanza e influencia local, regional e internacional</v>
      </c>
      <c r="M127" s="234" t="str">
        <f>IF(ISERROR(VLOOKUP(K127,Eje_Pilar_Prop!$C$2:$E$104,3,FALSE))," ",VLOOKUP(K127,Eje_Pilar_Prop!$C$2:$E$104,3,FALSE))</f>
        <v>Eje Transversal 4 Gobierno Legitimo, Fortalecimiento Local y Eficiencia</v>
      </c>
      <c r="N127" s="132">
        <v>1501</v>
      </c>
      <c r="O127" s="133">
        <v>52349692</v>
      </c>
      <c r="P127" s="131" t="s">
        <v>1193</v>
      </c>
      <c r="Q127" s="239">
        <v>8400000</v>
      </c>
      <c r="R127" s="65"/>
      <c r="S127" s="48"/>
      <c r="T127" s="49">
        <v>0</v>
      </c>
      <c r="U127" s="239">
        <v>0</v>
      </c>
      <c r="V127" s="251">
        <f t="shared" si="12"/>
        <v>8400000</v>
      </c>
      <c r="W127" s="257">
        <v>8400000</v>
      </c>
      <c r="X127" s="135">
        <v>43922</v>
      </c>
      <c r="Y127" s="135">
        <v>43923</v>
      </c>
      <c r="Z127" s="135">
        <v>43983</v>
      </c>
      <c r="AA127" s="136">
        <v>60</v>
      </c>
      <c r="AB127" s="136">
        <v>0</v>
      </c>
      <c r="AC127" s="136">
        <v>0</v>
      </c>
      <c r="AD127" s="133"/>
      <c r="AE127" s="137"/>
      <c r="AF127" s="135"/>
      <c r="AG127" s="134"/>
      <c r="AH127" s="131"/>
      <c r="AI127" s="131"/>
      <c r="AJ127" s="131" t="s">
        <v>1474</v>
      </c>
      <c r="AK127" s="131"/>
      <c r="AL127" s="138">
        <f t="shared" si="19"/>
        <v>1</v>
      </c>
      <c r="AN127" s="73">
        <f>IF(SUMPRODUCT((A$14:A127=A127)*(B$14:B127=B127)*(D$14:D127=D127))&gt;1,0,1)</f>
        <v>1</v>
      </c>
      <c r="AO127" s="50" t="str">
        <f t="shared" si="15"/>
        <v>Contratos de prestación de servicios profesionales y de apoyo a la gestión</v>
      </c>
      <c r="AP127" s="50" t="str">
        <f t="shared" si="16"/>
        <v>Contratación directa</v>
      </c>
      <c r="AQ127" s="50" t="str">
        <f>IF(ISBLANK(G127),1,IFERROR(VLOOKUP(G127,Tipo!$C$12:$C$27,1,FALSE),"NO"))</f>
        <v>Prestación de servicios profesionales y de apoyo a la gestión, o para la ejecución de trabajos artísticos que sólo puedan encomendarse a determinadas personas naturales;</v>
      </c>
      <c r="AR127" s="50" t="str">
        <f t="shared" si="17"/>
        <v>Inversión</v>
      </c>
      <c r="AS127" s="50" t="str">
        <f>IF(ISBLANK(K127),1,IFERROR(VLOOKUP(K127,Eje_Pilar_Prop!C111:C212,1,FALSE),"NO"))</f>
        <v>NO</v>
      </c>
      <c r="AT127" s="50" t="str">
        <f t="shared" si="14"/>
        <v>SECOP II</v>
      </c>
      <c r="AU127" s="38">
        <f t="shared" si="18"/>
        <v>1</v>
      </c>
      <c r="AV127" s="50" t="str">
        <f t="shared" si="11"/>
        <v>Bogotá Mejor para Todos</v>
      </c>
    </row>
    <row r="128" spans="1:48" ht="45" customHeight="1">
      <c r="A128" s="204">
        <v>115</v>
      </c>
      <c r="B128" s="131">
        <v>2020</v>
      </c>
      <c r="C128" s="131" t="s">
        <v>353</v>
      </c>
      <c r="D128" s="210" t="s">
        <v>558</v>
      </c>
      <c r="E128" s="210" t="s">
        <v>140</v>
      </c>
      <c r="F128" s="210" t="s">
        <v>34</v>
      </c>
      <c r="G128" s="210" t="s">
        <v>161</v>
      </c>
      <c r="H128" s="229" t="s">
        <v>928</v>
      </c>
      <c r="I128" s="229" t="s">
        <v>135</v>
      </c>
      <c r="J128" s="229" t="s">
        <v>362</v>
      </c>
      <c r="K128" s="131">
        <v>45</v>
      </c>
      <c r="L128" s="234" t="str">
        <f>IF(ISERROR(VLOOKUP(K128,Eje_Pilar_Prop!$C$2:$E$104,2,FALSE))," ",VLOOKUP(K128,Eje_Pilar_Prop!$C$2:$E$104,2,FALSE))</f>
        <v>Gobernanza e influencia local, regional e internacional</v>
      </c>
      <c r="M128" s="234" t="str">
        <f>IF(ISERROR(VLOOKUP(K128,Eje_Pilar_Prop!$C$2:$E$104,3,FALSE))," ",VLOOKUP(K128,Eje_Pilar_Prop!$C$2:$E$104,3,FALSE))</f>
        <v>Eje Transversal 4 Gobierno Legitimo, Fortalecimiento Local y Eficiencia</v>
      </c>
      <c r="N128" s="132">
        <v>1501</v>
      </c>
      <c r="O128" s="133">
        <v>1018408746</v>
      </c>
      <c r="P128" s="131" t="s">
        <v>1194</v>
      </c>
      <c r="Q128" s="239">
        <v>8000000</v>
      </c>
      <c r="R128" s="65"/>
      <c r="S128" s="48"/>
      <c r="T128" s="49">
        <v>1</v>
      </c>
      <c r="U128" s="239">
        <v>4000000</v>
      </c>
      <c r="V128" s="251">
        <f t="shared" si="12"/>
        <v>12000000</v>
      </c>
      <c r="W128" s="257">
        <v>12000000</v>
      </c>
      <c r="X128" s="135">
        <v>43923</v>
      </c>
      <c r="Y128" s="135">
        <v>43923</v>
      </c>
      <c r="Z128" s="135">
        <v>44014</v>
      </c>
      <c r="AA128" s="136">
        <v>60</v>
      </c>
      <c r="AB128" s="136">
        <v>1</v>
      </c>
      <c r="AC128" s="136">
        <v>30</v>
      </c>
      <c r="AD128" s="133"/>
      <c r="AE128" s="137"/>
      <c r="AF128" s="135"/>
      <c r="AG128" s="134"/>
      <c r="AH128" s="131"/>
      <c r="AI128" s="131"/>
      <c r="AJ128" s="131" t="s">
        <v>1474</v>
      </c>
      <c r="AK128" s="131"/>
      <c r="AL128" s="138">
        <f t="shared" si="19"/>
        <v>1</v>
      </c>
      <c r="AN128" s="73">
        <f>IF(SUMPRODUCT((A$14:A128=A128)*(B$14:B128=B128)*(D$14:D128=D128))&gt;1,0,1)</f>
        <v>1</v>
      </c>
      <c r="AO128" s="50" t="str">
        <f t="shared" si="15"/>
        <v>Contratos de prestación de servicios profesionales y de apoyo a la gestión</v>
      </c>
      <c r="AP128" s="50" t="str">
        <f t="shared" si="16"/>
        <v>Contratación directa</v>
      </c>
      <c r="AQ128" s="50" t="str">
        <f>IF(ISBLANK(G128),1,IFERROR(VLOOKUP(G128,Tipo!$C$12:$C$27,1,FALSE),"NO"))</f>
        <v>Prestación de servicios profesionales y de apoyo a la gestión, o para la ejecución de trabajos artísticos que sólo puedan encomendarse a determinadas personas naturales;</v>
      </c>
      <c r="AR128" s="50" t="str">
        <f t="shared" si="17"/>
        <v>Inversión</v>
      </c>
      <c r="AS128" s="50" t="str">
        <f>IF(ISBLANK(K128),1,IFERROR(VLOOKUP(K128,Eje_Pilar_Prop!C112:C213,1,FALSE),"NO"))</f>
        <v>NO</v>
      </c>
      <c r="AT128" s="50" t="str">
        <f t="shared" si="14"/>
        <v>SECOP II</v>
      </c>
      <c r="AU128" s="38">
        <f t="shared" si="18"/>
        <v>1</v>
      </c>
      <c r="AV128" s="50" t="str">
        <f t="shared" si="11"/>
        <v>Bogotá Mejor para Todos</v>
      </c>
    </row>
    <row r="129" spans="1:48" ht="45" customHeight="1">
      <c r="A129" s="204">
        <v>116</v>
      </c>
      <c r="B129" s="131">
        <v>2020</v>
      </c>
      <c r="C129" s="131" t="s">
        <v>353</v>
      </c>
      <c r="D129" s="210" t="s">
        <v>559</v>
      </c>
      <c r="E129" s="210" t="s">
        <v>140</v>
      </c>
      <c r="F129" s="210" t="s">
        <v>34</v>
      </c>
      <c r="G129" s="210" t="s">
        <v>161</v>
      </c>
      <c r="H129" s="229" t="s">
        <v>929</v>
      </c>
      <c r="I129" s="229" t="s">
        <v>135</v>
      </c>
      <c r="J129" s="229" t="s">
        <v>362</v>
      </c>
      <c r="K129" s="131">
        <v>45</v>
      </c>
      <c r="L129" s="234" t="str">
        <f>IF(ISERROR(VLOOKUP(K129,Eje_Pilar_Prop!$C$2:$E$104,2,FALSE))," ",VLOOKUP(K129,Eje_Pilar_Prop!$C$2:$E$104,2,FALSE))</f>
        <v>Gobernanza e influencia local, regional e internacional</v>
      </c>
      <c r="M129" s="234" t="str">
        <f>IF(ISERROR(VLOOKUP(K129,Eje_Pilar_Prop!$C$2:$E$104,3,FALSE))," ",VLOOKUP(K129,Eje_Pilar_Prop!$C$2:$E$104,3,FALSE))</f>
        <v>Eje Transversal 4 Gobierno Legitimo, Fortalecimiento Local y Eficiencia</v>
      </c>
      <c r="N129" s="132">
        <v>1501</v>
      </c>
      <c r="O129" s="133">
        <v>52974047</v>
      </c>
      <c r="P129" s="131" t="s">
        <v>1195</v>
      </c>
      <c r="Q129" s="239">
        <v>5800000</v>
      </c>
      <c r="R129" s="65"/>
      <c r="S129" s="48"/>
      <c r="T129" s="49">
        <v>1</v>
      </c>
      <c r="U129" s="239">
        <v>2900000</v>
      </c>
      <c r="V129" s="251">
        <f t="shared" si="12"/>
        <v>8700000</v>
      </c>
      <c r="W129" s="257">
        <v>8700000</v>
      </c>
      <c r="X129" s="135">
        <v>43927</v>
      </c>
      <c r="Y129" s="135">
        <v>43927</v>
      </c>
      <c r="Z129" s="135">
        <v>44018</v>
      </c>
      <c r="AA129" s="136">
        <v>60</v>
      </c>
      <c r="AB129" s="136">
        <v>1</v>
      </c>
      <c r="AC129" s="136">
        <v>30</v>
      </c>
      <c r="AD129" s="133"/>
      <c r="AE129" s="137"/>
      <c r="AF129" s="135"/>
      <c r="AG129" s="134"/>
      <c r="AH129" s="131"/>
      <c r="AI129" s="131"/>
      <c r="AJ129" s="131" t="s">
        <v>1474</v>
      </c>
      <c r="AK129" s="131"/>
      <c r="AL129" s="138">
        <f t="shared" si="19"/>
        <v>1</v>
      </c>
      <c r="AN129" s="73">
        <f>IF(SUMPRODUCT((A$14:A129=A129)*(B$14:B129=B129)*(D$14:D129=D129))&gt;1,0,1)</f>
        <v>1</v>
      </c>
      <c r="AO129" s="50" t="str">
        <f t="shared" si="15"/>
        <v>Contratos de prestación de servicios profesionales y de apoyo a la gestión</v>
      </c>
      <c r="AP129" s="50" t="str">
        <f t="shared" si="16"/>
        <v>Contratación directa</v>
      </c>
      <c r="AQ129" s="50" t="str">
        <f>IF(ISBLANK(G129),1,IFERROR(VLOOKUP(G129,Tipo!$C$12:$C$27,1,FALSE),"NO"))</f>
        <v>Prestación de servicios profesionales y de apoyo a la gestión, o para la ejecución de trabajos artísticos que sólo puedan encomendarse a determinadas personas naturales;</v>
      </c>
      <c r="AR129" s="50" t="str">
        <f t="shared" si="17"/>
        <v>Inversión</v>
      </c>
      <c r="AS129" s="50" t="str">
        <f>IF(ISBLANK(K129),1,IFERROR(VLOOKUP(K129,Eje_Pilar_Prop!C113:C214,1,FALSE),"NO"))</f>
        <v>NO</v>
      </c>
      <c r="AT129" s="50" t="str">
        <f t="shared" si="14"/>
        <v>SECOP II</v>
      </c>
      <c r="AU129" s="38">
        <f t="shared" si="18"/>
        <v>1</v>
      </c>
      <c r="AV129" s="50" t="str">
        <f t="shared" si="11"/>
        <v>Bogotá Mejor para Todos</v>
      </c>
    </row>
    <row r="130" spans="1:48" ht="45" customHeight="1">
      <c r="A130" s="204">
        <v>117</v>
      </c>
      <c r="B130" s="131">
        <v>2020</v>
      </c>
      <c r="C130" s="131" t="s">
        <v>353</v>
      </c>
      <c r="D130" s="210" t="s">
        <v>560</v>
      </c>
      <c r="E130" s="210" t="s">
        <v>140</v>
      </c>
      <c r="F130" s="210" t="s">
        <v>34</v>
      </c>
      <c r="G130" s="210" t="s">
        <v>161</v>
      </c>
      <c r="H130" s="229" t="s">
        <v>930</v>
      </c>
      <c r="I130" s="229" t="s">
        <v>135</v>
      </c>
      <c r="J130" s="229" t="s">
        <v>362</v>
      </c>
      <c r="K130" s="131">
        <v>19</v>
      </c>
      <c r="L130" s="234" t="str">
        <f>IF(ISERROR(VLOOKUP(K130,Eje_Pilar_Prop!$C$2:$E$104,2,FALSE))," ",VLOOKUP(K130,Eje_Pilar_Prop!$C$2:$E$104,2,FALSE))</f>
        <v>Seguridad y convivencia para todos</v>
      </c>
      <c r="M130" s="234" t="str">
        <f>IF(ISERROR(VLOOKUP(K130,Eje_Pilar_Prop!$C$2:$E$104,3,FALSE))," ",VLOOKUP(K130,Eje_Pilar_Prop!$C$2:$E$104,3,FALSE))</f>
        <v>Pilar 3 Construcción de Comunidad y Cultura Ciudadana</v>
      </c>
      <c r="N130" s="132">
        <v>1495</v>
      </c>
      <c r="O130" s="133">
        <v>1015444833</v>
      </c>
      <c r="P130" s="131" t="s">
        <v>1196</v>
      </c>
      <c r="Q130" s="239">
        <v>8400000</v>
      </c>
      <c r="R130" s="65"/>
      <c r="S130" s="48"/>
      <c r="T130" s="49">
        <v>0</v>
      </c>
      <c r="U130" s="239">
        <v>0</v>
      </c>
      <c r="V130" s="251">
        <f t="shared" si="12"/>
        <v>8400000</v>
      </c>
      <c r="W130" s="306">
        <v>8400000</v>
      </c>
      <c r="X130" s="135">
        <v>43924</v>
      </c>
      <c r="Y130" s="135">
        <v>43924</v>
      </c>
      <c r="Z130" s="135">
        <v>43984</v>
      </c>
      <c r="AA130" s="136">
        <v>60</v>
      </c>
      <c r="AB130" s="136">
        <v>0</v>
      </c>
      <c r="AC130" s="136">
        <v>0</v>
      </c>
      <c r="AD130" s="133"/>
      <c r="AE130" s="137"/>
      <c r="AF130" s="135"/>
      <c r="AG130" s="134"/>
      <c r="AH130" s="131"/>
      <c r="AI130" s="131"/>
      <c r="AJ130" s="131" t="s">
        <v>1474</v>
      </c>
      <c r="AK130" s="131"/>
      <c r="AL130" s="138">
        <f t="shared" si="19"/>
        <v>1</v>
      </c>
      <c r="AN130" s="73">
        <f>IF(SUMPRODUCT((A$14:A130=A130)*(B$14:B130=B130)*(D$14:D130=D130))&gt;1,0,1)</f>
        <v>1</v>
      </c>
      <c r="AO130" s="50" t="str">
        <f t="shared" si="15"/>
        <v>Contratos de prestación de servicios profesionales y de apoyo a la gestión</v>
      </c>
      <c r="AP130" s="50" t="str">
        <f t="shared" si="16"/>
        <v>Contratación directa</v>
      </c>
      <c r="AQ130" s="50" t="str">
        <f>IF(ISBLANK(G130),1,IFERROR(VLOOKUP(G130,Tipo!$C$12:$C$27,1,FALSE),"NO"))</f>
        <v>Prestación de servicios profesionales y de apoyo a la gestión, o para la ejecución de trabajos artísticos que sólo puedan encomendarse a determinadas personas naturales;</v>
      </c>
      <c r="AR130" s="50" t="str">
        <f t="shared" si="17"/>
        <v>Inversión</v>
      </c>
      <c r="AS130" s="50" t="str">
        <f>IF(ISBLANK(K130),1,IFERROR(VLOOKUP(K130,Eje_Pilar_Prop!C114:C215,1,FALSE),"NO"))</f>
        <v>NO</v>
      </c>
      <c r="AT130" s="50" t="str">
        <f t="shared" si="14"/>
        <v>SECOP II</v>
      </c>
      <c r="AU130" s="38">
        <f t="shared" si="18"/>
        <v>1</v>
      </c>
      <c r="AV130" s="50" t="str">
        <f t="shared" si="11"/>
        <v>Bogotá Mejor para Todos</v>
      </c>
    </row>
    <row r="131" spans="1:48" ht="45" customHeight="1">
      <c r="A131" s="204">
        <v>118</v>
      </c>
      <c r="B131" s="131">
        <v>2020</v>
      </c>
      <c r="C131" s="131" t="s">
        <v>353</v>
      </c>
      <c r="D131" s="210" t="s">
        <v>561</v>
      </c>
      <c r="E131" s="210" t="s">
        <v>140</v>
      </c>
      <c r="F131" s="210" t="s">
        <v>34</v>
      </c>
      <c r="G131" s="210" t="s">
        <v>161</v>
      </c>
      <c r="H131" s="229" t="s">
        <v>931</v>
      </c>
      <c r="I131" s="229" t="s">
        <v>135</v>
      </c>
      <c r="J131" s="229" t="s">
        <v>362</v>
      </c>
      <c r="K131" s="131">
        <v>18</v>
      </c>
      <c r="L131" s="234" t="str">
        <f>IF(ISERROR(VLOOKUP(K131,Eje_Pilar_Prop!$C$2:$E$104,2,FALSE))," ",VLOOKUP(K131,Eje_Pilar_Prop!$C$2:$E$104,2,FALSE))</f>
        <v>Mejor movilidad para todos</v>
      </c>
      <c r="M131" s="234" t="str">
        <f>IF(ISERROR(VLOOKUP(K131,Eje_Pilar_Prop!$C$2:$E$104,3,FALSE))," ",VLOOKUP(K131,Eje_Pilar_Prop!$C$2:$E$104,3,FALSE))</f>
        <v>Pilar 2 Democracía Urbana</v>
      </c>
      <c r="N131" s="132">
        <v>1490</v>
      </c>
      <c r="O131" s="133">
        <v>79053874</v>
      </c>
      <c r="P131" s="131" t="s">
        <v>1197</v>
      </c>
      <c r="Q131" s="239">
        <v>15000000</v>
      </c>
      <c r="R131" s="65"/>
      <c r="S131" s="48"/>
      <c r="T131" s="49">
        <v>0</v>
      </c>
      <c r="U131" s="239">
        <v>0</v>
      </c>
      <c r="V131" s="285">
        <f t="shared" si="12"/>
        <v>15000000</v>
      </c>
      <c r="W131" s="306">
        <v>13250000</v>
      </c>
      <c r="X131" s="135">
        <v>43928</v>
      </c>
      <c r="Y131" s="135">
        <v>43929</v>
      </c>
      <c r="Z131" s="135">
        <v>43989</v>
      </c>
      <c r="AA131" s="136">
        <v>60</v>
      </c>
      <c r="AB131" s="136">
        <v>0</v>
      </c>
      <c r="AC131" s="136">
        <v>0</v>
      </c>
      <c r="AD131" s="133"/>
      <c r="AE131" s="137"/>
      <c r="AF131" s="135"/>
      <c r="AG131" s="134"/>
      <c r="AH131" s="131"/>
      <c r="AI131" s="131"/>
      <c r="AJ131" s="131" t="s">
        <v>1474</v>
      </c>
      <c r="AK131" s="131"/>
      <c r="AL131" s="138">
        <f t="shared" si="19"/>
        <v>0.8833333333333333</v>
      </c>
      <c r="AN131" s="73">
        <f>IF(SUMPRODUCT((A$14:A131=A131)*(B$14:B131=B131)*(D$14:D131=D131))&gt;1,0,1)</f>
        <v>1</v>
      </c>
      <c r="AO131" s="50" t="str">
        <f t="shared" si="15"/>
        <v>Contratos de prestación de servicios profesionales y de apoyo a la gestión</v>
      </c>
      <c r="AP131" s="50" t="str">
        <f t="shared" si="16"/>
        <v>Contratación directa</v>
      </c>
      <c r="AQ131" s="50" t="str">
        <f>IF(ISBLANK(G131),1,IFERROR(VLOOKUP(G131,Tipo!$C$12:$C$27,1,FALSE),"NO"))</f>
        <v>Prestación de servicios profesionales y de apoyo a la gestión, o para la ejecución de trabajos artísticos que sólo puedan encomendarse a determinadas personas naturales;</v>
      </c>
      <c r="AR131" s="50" t="str">
        <f t="shared" si="17"/>
        <v>Inversión</v>
      </c>
      <c r="AS131" s="50" t="str">
        <f>IF(ISBLANK(K131),1,IFERROR(VLOOKUP(K131,Eje_Pilar_Prop!C115:C216,1,FALSE),"NO"))</f>
        <v>NO</v>
      </c>
      <c r="AT131" s="50" t="str">
        <f t="shared" si="14"/>
        <v>SECOP II</v>
      </c>
      <c r="AU131" s="38">
        <f t="shared" si="18"/>
        <v>1</v>
      </c>
      <c r="AV131" s="50" t="str">
        <f t="shared" si="11"/>
        <v>Bogotá Mejor para Todos</v>
      </c>
    </row>
    <row r="132" spans="1:48" ht="45" customHeight="1">
      <c r="A132" s="204">
        <v>119</v>
      </c>
      <c r="B132" s="131">
        <v>2020</v>
      </c>
      <c r="C132" s="131" t="s">
        <v>353</v>
      </c>
      <c r="D132" s="210" t="s">
        <v>562</v>
      </c>
      <c r="E132" s="210" t="s">
        <v>140</v>
      </c>
      <c r="F132" s="210" t="s">
        <v>34</v>
      </c>
      <c r="G132" s="210" t="s">
        <v>161</v>
      </c>
      <c r="H132" s="229" t="s">
        <v>925</v>
      </c>
      <c r="I132" s="229" t="s">
        <v>135</v>
      </c>
      <c r="J132" s="229" t="s">
        <v>362</v>
      </c>
      <c r="K132" s="131">
        <v>3</v>
      </c>
      <c r="L132" s="234" t="str">
        <f>IF(ISERROR(VLOOKUP(K132,Eje_Pilar_Prop!$C$2:$E$104,2,FALSE))," ",VLOOKUP(K132,Eje_Pilar_Prop!$C$2:$E$104,2,FALSE))</f>
        <v>Igualdad y autonomía para una Bogotá incluyente</v>
      </c>
      <c r="M132" s="234" t="str">
        <f>IF(ISERROR(VLOOKUP(K132,Eje_Pilar_Prop!$C$2:$E$104,3,FALSE))," ",VLOOKUP(K132,Eje_Pilar_Prop!$C$2:$E$104,3,FALSE))</f>
        <v>Pilar 1 Igualdad de Calidad de Vida</v>
      </c>
      <c r="N132" s="132">
        <v>1475</v>
      </c>
      <c r="O132" s="239">
        <v>52265255</v>
      </c>
      <c r="P132" s="131" t="s">
        <v>1198</v>
      </c>
      <c r="Q132" s="239">
        <v>8400000</v>
      </c>
      <c r="R132" s="65"/>
      <c r="S132" s="48"/>
      <c r="T132" s="49">
        <v>0</v>
      </c>
      <c r="U132" s="239">
        <v>0</v>
      </c>
      <c r="V132" s="251">
        <f t="shared" si="12"/>
        <v>8400000</v>
      </c>
      <c r="W132" s="306">
        <v>8400000</v>
      </c>
      <c r="X132" s="135">
        <v>43928</v>
      </c>
      <c r="Y132" s="135">
        <v>43928</v>
      </c>
      <c r="Z132" s="135">
        <v>43988</v>
      </c>
      <c r="AA132" s="136">
        <v>60</v>
      </c>
      <c r="AB132" s="136">
        <v>0</v>
      </c>
      <c r="AC132" s="136">
        <v>0</v>
      </c>
      <c r="AD132" s="133"/>
      <c r="AE132" s="137"/>
      <c r="AF132" s="135"/>
      <c r="AG132" s="134"/>
      <c r="AH132" s="131"/>
      <c r="AI132" s="131"/>
      <c r="AJ132" s="131" t="s">
        <v>1474</v>
      </c>
      <c r="AK132" s="131"/>
      <c r="AL132" s="138">
        <f t="shared" si="19"/>
        <v>1</v>
      </c>
      <c r="AN132" s="73">
        <f>IF(SUMPRODUCT((A$14:A132=A132)*(B$14:B132=B132)*(D$14:D132=D132))&gt;1,0,1)</f>
        <v>1</v>
      </c>
      <c r="AO132" s="50" t="str">
        <f t="shared" si="15"/>
        <v>Contratos de prestación de servicios profesionales y de apoyo a la gestión</v>
      </c>
      <c r="AP132" s="50" t="str">
        <f t="shared" si="16"/>
        <v>Contratación directa</v>
      </c>
      <c r="AQ132" s="50" t="str">
        <f>IF(ISBLANK(G132),1,IFERROR(VLOOKUP(G132,Tipo!$C$12:$C$27,1,FALSE),"NO"))</f>
        <v>Prestación de servicios profesionales y de apoyo a la gestión, o para la ejecución de trabajos artísticos que sólo puedan encomendarse a determinadas personas naturales;</v>
      </c>
      <c r="AR132" s="50" t="str">
        <f t="shared" si="17"/>
        <v>Inversión</v>
      </c>
      <c r="AS132" s="50" t="str">
        <f>IF(ISBLANK(K132),1,IFERROR(VLOOKUP(K132,Eje_Pilar_Prop!C116:C217,1,FALSE),"NO"))</f>
        <v>NO</v>
      </c>
      <c r="AT132" s="50" t="str">
        <f t="shared" si="14"/>
        <v>SECOP II</v>
      </c>
      <c r="AU132" s="38">
        <f t="shared" si="18"/>
        <v>1</v>
      </c>
      <c r="AV132" s="50" t="str">
        <f t="shared" si="11"/>
        <v>Bogotá Mejor para Todos</v>
      </c>
    </row>
    <row r="133" spans="1:48" ht="45" customHeight="1">
      <c r="A133" s="204">
        <v>120</v>
      </c>
      <c r="B133" s="131">
        <v>2020</v>
      </c>
      <c r="C133" s="131" t="s">
        <v>353</v>
      </c>
      <c r="D133" s="210" t="s">
        <v>563</v>
      </c>
      <c r="E133" s="210" t="s">
        <v>140</v>
      </c>
      <c r="F133" s="210" t="s">
        <v>34</v>
      </c>
      <c r="G133" s="210" t="s">
        <v>161</v>
      </c>
      <c r="H133" s="229" t="s">
        <v>889</v>
      </c>
      <c r="I133" s="229" t="s">
        <v>135</v>
      </c>
      <c r="J133" s="229" t="s">
        <v>362</v>
      </c>
      <c r="K133" s="131">
        <v>45</v>
      </c>
      <c r="L133" s="234" t="str">
        <f>IF(ISERROR(VLOOKUP(K133,Eje_Pilar_Prop!$C$2:$E$104,2,FALSE))," ",VLOOKUP(K133,Eje_Pilar_Prop!$C$2:$E$104,2,FALSE))</f>
        <v>Gobernanza e influencia local, regional e internacional</v>
      </c>
      <c r="M133" s="234" t="str">
        <f>IF(ISERROR(VLOOKUP(K133,Eje_Pilar_Prop!$C$2:$E$104,3,FALSE))," ",VLOOKUP(K133,Eje_Pilar_Prop!$C$2:$E$104,3,FALSE))</f>
        <v>Eje Transversal 4 Gobierno Legitimo, Fortalecimiento Local y Eficiencia</v>
      </c>
      <c r="N133" s="132">
        <v>1501</v>
      </c>
      <c r="O133" s="133">
        <v>52329865</v>
      </c>
      <c r="P133" s="131" t="s">
        <v>1199</v>
      </c>
      <c r="Q133" s="239">
        <v>3446667</v>
      </c>
      <c r="R133" s="65"/>
      <c r="S133" s="48"/>
      <c r="T133" s="49">
        <v>0</v>
      </c>
      <c r="U133" s="239">
        <v>0</v>
      </c>
      <c r="V133" s="251">
        <f t="shared" si="12"/>
        <v>3446667</v>
      </c>
      <c r="W133" s="257">
        <v>3446667</v>
      </c>
      <c r="X133" s="135">
        <v>43935</v>
      </c>
      <c r="Y133" s="135">
        <v>43935</v>
      </c>
      <c r="Z133" s="135">
        <v>43982</v>
      </c>
      <c r="AA133" s="136">
        <v>48</v>
      </c>
      <c r="AB133" s="136">
        <v>0</v>
      </c>
      <c r="AC133" s="136">
        <v>0</v>
      </c>
      <c r="AD133" s="133"/>
      <c r="AE133" s="137"/>
      <c r="AF133" s="135"/>
      <c r="AG133" s="134"/>
      <c r="AH133" s="131"/>
      <c r="AI133" s="131"/>
      <c r="AJ133" s="131" t="s">
        <v>1474</v>
      </c>
      <c r="AK133" s="131"/>
      <c r="AL133" s="138">
        <f t="shared" si="19"/>
        <v>1</v>
      </c>
      <c r="AN133" s="73">
        <f>IF(SUMPRODUCT((A$14:A133=A133)*(B$14:B133=B133)*(D$14:D133=D133))&gt;1,0,1)</f>
        <v>1</v>
      </c>
      <c r="AO133" s="50" t="str">
        <f t="shared" si="15"/>
        <v>Contratos de prestación de servicios profesionales y de apoyo a la gestión</v>
      </c>
      <c r="AP133" s="50" t="str">
        <f t="shared" si="16"/>
        <v>Contratación directa</v>
      </c>
      <c r="AQ133" s="50" t="str">
        <f>IF(ISBLANK(G133),1,IFERROR(VLOOKUP(G133,Tipo!$C$12:$C$27,1,FALSE),"NO"))</f>
        <v>Prestación de servicios profesionales y de apoyo a la gestión, o para la ejecución de trabajos artísticos que sólo puedan encomendarse a determinadas personas naturales;</v>
      </c>
      <c r="AR133" s="50" t="str">
        <f t="shared" si="17"/>
        <v>Inversión</v>
      </c>
      <c r="AS133" s="50" t="str">
        <f>IF(ISBLANK(K133),1,IFERROR(VLOOKUP(K133,Eje_Pilar_Prop!C117:C218,1,FALSE),"NO"))</f>
        <v>NO</v>
      </c>
      <c r="AT133" s="50" t="str">
        <f t="shared" si="14"/>
        <v>SECOP II</v>
      </c>
      <c r="AU133" s="38">
        <f t="shared" si="18"/>
        <v>1</v>
      </c>
      <c r="AV133" s="50" t="str">
        <f t="shared" si="11"/>
        <v>Bogotá Mejor para Todos</v>
      </c>
    </row>
    <row r="134" spans="1:48" ht="45" customHeight="1">
      <c r="A134" s="204">
        <v>121</v>
      </c>
      <c r="B134" s="131">
        <v>2020</v>
      </c>
      <c r="C134" s="131" t="s">
        <v>353</v>
      </c>
      <c r="D134" s="210" t="s">
        <v>564</v>
      </c>
      <c r="E134" s="210" t="s">
        <v>140</v>
      </c>
      <c r="F134" s="210" t="s">
        <v>34</v>
      </c>
      <c r="G134" s="210" t="s">
        <v>161</v>
      </c>
      <c r="H134" s="229" t="s">
        <v>932</v>
      </c>
      <c r="I134" s="229" t="s">
        <v>135</v>
      </c>
      <c r="J134" s="229" t="s">
        <v>362</v>
      </c>
      <c r="K134" s="131">
        <v>45</v>
      </c>
      <c r="L134" s="234" t="str">
        <f>IF(ISERROR(VLOOKUP(K134,Eje_Pilar_Prop!$C$2:$E$104,2,FALSE))," ",VLOOKUP(K134,Eje_Pilar_Prop!$C$2:$E$104,2,FALSE))</f>
        <v>Gobernanza e influencia local, regional e internacional</v>
      </c>
      <c r="M134" s="234" t="str">
        <f>IF(ISERROR(VLOOKUP(K134,Eje_Pilar_Prop!$C$2:$E$104,3,FALSE))," ",VLOOKUP(K134,Eje_Pilar_Prop!$C$2:$E$104,3,FALSE))</f>
        <v>Eje Transversal 4 Gobierno Legitimo, Fortalecimiento Local y Eficiencia</v>
      </c>
      <c r="N134" s="132">
        <v>1501</v>
      </c>
      <c r="O134" s="133">
        <v>1067855477</v>
      </c>
      <c r="P134" s="131" t="s">
        <v>1200</v>
      </c>
      <c r="Q134" s="239">
        <v>8000000</v>
      </c>
      <c r="R134" s="65"/>
      <c r="S134" s="48"/>
      <c r="T134" s="49">
        <v>1</v>
      </c>
      <c r="U134" s="239">
        <v>4000000</v>
      </c>
      <c r="V134" s="251">
        <f t="shared" si="12"/>
        <v>12000000</v>
      </c>
      <c r="W134" s="257">
        <v>12000000</v>
      </c>
      <c r="X134" s="135">
        <v>43935</v>
      </c>
      <c r="Y134" s="135">
        <v>43942</v>
      </c>
      <c r="Z134" s="135">
        <v>44003</v>
      </c>
      <c r="AA134" s="136">
        <v>41</v>
      </c>
      <c r="AB134" s="136">
        <v>1</v>
      </c>
      <c r="AC134" s="136">
        <v>20</v>
      </c>
      <c r="AD134" s="133"/>
      <c r="AE134" s="137"/>
      <c r="AF134" s="135"/>
      <c r="AG134" s="134"/>
      <c r="AH134" s="131"/>
      <c r="AI134" s="131"/>
      <c r="AJ134" s="131" t="s">
        <v>1474</v>
      </c>
      <c r="AK134" s="131"/>
      <c r="AL134" s="138">
        <f t="shared" si="19"/>
        <v>1</v>
      </c>
      <c r="AN134" s="73">
        <f>IF(SUMPRODUCT((A$14:A134=A134)*(B$14:B134=B134)*(D$14:D134=D134))&gt;1,0,1)</f>
        <v>1</v>
      </c>
      <c r="AO134" s="50" t="str">
        <f t="shared" si="15"/>
        <v>Contratos de prestación de servicios profesionales y de apoyo a la gestión</v>
      </c>
      <c r="AP134" s="50" t="str">
        <f t="shared" si="16"/>
        <v>Contratación directa</v>
      </c>
      <c r="AQ134" s="50" t="str">
        <f>IF(ISBLANK(G134),1,IFERROR(VLOOKUP(G134,Tipo!$C$12:$C$27,1,FALSE),"NO"))</f>
        <v>Prestación de servicios profesionales y de apoyo a la gestión, o para la ejecución de trabajos artísticos que sólo puedan encomendarse a determinadas personas naturales;</v>
      </c>
      <c r="AR134" s="50" t="str">
        <f t="shared" si="17"/>
        <v>Inversión</v>
      </c>
      <c r="AS134" s="50" t="str">
        <f>IF(ISBLANK(K134),1,IFERROR(VLOOKUP(K134,Eje_Pilar_Prop!C118:C219,1,FALSE),"NO"))</f>
        <v>NO</v>
      </c>
      <c r="AT134" s="50" t="str">
        <f t="shared" si="14"/>
        <v>SECOP II</v>
      </c>
      <c r="AU134" s="38">
        <f t="shared" si="18"/>
        <v>1</v>
      </c>
      <c r="AV134" s="50" t="str">
        <f t="shared" si="11"/>
        <v>Bogotá Mejor para Todos</v>
      </c>
    </row>
    <row r="135" spans="1:48" ht="45" customHeight="1">
      <c r="A135" s="204">
        <v>122</v>
      </c>
      <c r="B135" s="131">
        <v>2020</v>
      </c>
      <c r="C135" s="131" t="s">
        <v>353</v>
      </c>
      <c r="D135" s="210" t="s">
        <v>565</v>
      </c>
      <c r="E135" s="210" t="s">
        <v>140</v>
      </c>
      <c r="F135" s="210" t="s">
        <v>34</v>
      </c>
      <c r="G135" s="210" t="s">
        <v>161</v>
      </c>
      <c r="H135" s="229" t="s">
        <v>933</v>
      </c>
      <c r="I135" s="229" t="s">
        <v>135</v>
      </c>
      <c r="J135" s="229" t="s">
        <v>362</v>
      </c>
      <c r="K135" s="131">
        <v>45</v>
      </c>
      <c r="L135" s="234" t="str">
        <f>IF(ISERROR(VLOOKUP(K135,Eje_Pilar_Prop!$C$2:$E$104,2,FALSE))," ",VLOOKUP(K135,Eje_Pilar_Prop!$C$2:$E$104,2,FALSE))</f>
        <v>Gobernanza e influencia local, regional e internacional</v>
      </c>
      <c r="M135" s="234" t="str">
        <f>IF(ISERROR(VLOOKUP(K135,Eje_Pilar_Prop!$C$2:$E$104,3,FALSE))," ",VLOOKUP(K135,Eje_Pilar_Prop!$C$2:$E$104,3,FALSE))</f>
        <v>Eje Transversal 4 Gobierno Legitimo, Fortalecimiento Local y Eficiencia</v>
      </c>
      <c r="N135" s="132">
        <v>1501</v>
      </c>
      <c r="O135" s="133">
        <v>1033813041</v>
      </c>
      <c r="P135" s="131" t="s">
        <v>1201</v>
      </c>
      <c r="Q135" s="239">
        <v>3373334</v>
      </c>
      <c r="R135" s="65"/>
      <c r="S135" s="48"/>
      <c r="T135" s="49">
        <v>1</v>
      </c>
      <c r="U135" s="239">
        <v>13000000</v>
      </c>
      <c r="V135" s="251">
        <f t="shared" si="12"/>
        <v>16373334</v>
      </c>
      <c r="W135" s="257">
        <v>16373334</v>
      </c>
      <c r="X135" s="135">
        <v>43936</v>
      </c>
      <c r="Y135" s="135">
        <v>43936</v>
      </c>
      <c r="Z135" s="135">
        <v>43982</v>
      </c>
      <c r="AA135" s="136">
        <v>47</v>
      </c>
      <c r="AB135" s="136">
        <v>0</v>
      </c>
      <c r="AC135" s="136">
        <v>0</v>
      </c>
      <c r="AD135" s="133"/>
      <c r="AE135" s="137"/>
      <c r="AF135" s="135"/>
      <c r="AG135" s="134"/>
      <c r="AH135" s="131"/>
      <c r="AI135" s="131"/>
      <c r="AJ135" s="131" t="s">
        <v>1474</v>
      </c>
      <c r="AK135" s="131"/>
      <c r="AL135" s="138">
        <f t="shared" si="19"/>
        <v>1</v>
      </c>
      <c r="AN135" s="73">
        <f>IF(SUMPRODUCT((A$14:A135=A135)*(B$14:B135=B135)*(D$14:D135=D135))&gt;1,0,1)</f>
        <v>1</v>
      </c>
      <c r="AO135" s="50" t="str">
        <f t="shared" si="15"/>
        <v>Contratos de prestación de servicios profesionales y de apoyo a la gestión</v>
      </c>
      <c r="AP135" s="50" t="str">
        <f t="shared" si="16"/>
        <v>Contratación directa</v>
      </c>
      <c r="AQ135" s="50" t="str">
        <f>IF(ISBLANK(G135),1,IFERROR(VLOOKUP(G135,Tipo!$C$12:$C$27,1,FALSE),"NO"))</f>
        <v>Prestación de servicios profesionales y de apoyo a la gestión, o para la ejecución de trabajos artísticos que sólo puedan encomendarse a determinadas personas naturales;</v>
      </c>
      <c r="AR135" s="50" t="str">
        <f t="shared" si="17"/>
        <v>Inversión</v>
      </c>
      <c r="AS135" s="50" t="str">
        <f>IF(ISBLANK(K135),1,IFERROR(VLOOKUP(K135,Eje_Pilar_Prop!C119:C220,1,FALSE),"NO"))</f>
        <v>NO</v>
      </c>
      <c r="AT135" s="50" t="str">
        <f t="shared" si="14"/>
        <v>SECOP II</v>
      </c>
      <c r="AU135" s="38">
        <f t="shared" si="18"/>
        <v>1</v>
      </c>
      <c r="AV135" s="50" t="str">
        <f t="shared" si="11"/>
        <v>Bogotá Mejor para Todos</v>
      </c>
    </row>
    <row r="136" spans="1:48" ht="45" customHeight="1">
      <c r="A136" s="204">
        <v>123</v>
      </c>
      <c r="B136" s="131">
        <v>2020</v>
      </c>
      <c r="C136" s="131" t="s">
        <v>353</v>
      </c>
      <c r="D136" s="210" t="s">
        <v>566</v>
      </c>
      <c r="E136" s="210" t="s">
        <v>140</v>
      </c>
      <c r="F136" s="210" t="s">
        <v>34</v>
      </c>
      <c r="G136" s="210" t="s">
        <v>161</v>
      </c>
      <c r="H136" s="229" t="s">
        <v>934</v>
      </c>
      <c r="I136" s="229" t="s">
        <v>135</v>
      </c>
      <c r="J136" s="229" t="s">
        <v>362</v>
      </c>
      <c r="K136" s="131">
        <v>45</v>
      </c>
      <c r="L136" s="234" t="str">
        <f>IF(ISERROR(VLOOKUP(K136,Eje_Pilar_Prop!$C$2:$E$104,2,FALSE))," ",VLOOKUP(K136,Eje_Pilar_Prop!$C$2:$E$104,2,FALSE))</f>
        <v>Gobernanza e influencia local, regional e internacional</v>
      </c>
      <c r="M136" s="234" t="str">
        <f>IF(ISERROR(VLOOKUP(K136,Eje_Pilar_Prop!$C$2:$E$104,3,FALSE))," ",VLOOKUP(K136,Eje_Pilar_Prop!$C$2:$E$104,3,FALSE))</f>
        <v>Eje Transversal 4 Gobierno Legitimo, Fortalecimiento Local y Eficiencia</v>
      </c>
      <c r="N136" s="132">
        <v>1501</v>
      </c>
      <c r="O136" s="133">
        <v>9533084</v>
      </c>
      <c r="P136" s="131" t="s">
        <v>1202</v>
      </c>
      <c r="Q136" s="242">
        <v>9750000</v>
      </c>
      <c r="R136" s="65"/>
      <c r="S136" s="48"/>
      <c r="T136" s="49">
        <v>0</v>
      </c>
      <c r="U136" s="239">
        <v>0</v>
      </c>
      <c r="V136" s="251">
        <f t="shared" si="12"/>
        <v>9750000</v>
      </c>
      <c r="W136" s="257">
        <v>9750000</v>
      </c>
      <c r="X136" s="135">
        <v>43935</v>
      </c>
      <c r="Y136" s="135">
        <v>43937</v>
      </c>
      <c r="Z136" s="135">
        <v>43982</v>
      </c>
      <c r="AA136" s="136">
        <v>46</v>
      </c>
      <c r="AB136" s="136">
        <v>0</v>
      </c>
      <c r="AC136" s="136">
        <v>0</v>
      </c>
      <c r="AD136" s="133"/>
      <c r="AE136" s="137"/>
      <c r="AF136" s="135"/>
      <c r="AG136" s="134"/>
      <c r="AH136" s="131"/>
      <c r="AI136" s="131"/>
      <c r="AJ136" s="131" t="s">
        <v>1474</v>
      </c>
      <c r="AK136" s="131"/>
      <c r="AL136" s="138">
        <f t="shared" si="19"/>
        <v>1</v>
      </c>
      <c r="AN136" s="73">
        <f>IF(SUMPRODUCT((A$14:A136=A136)*(B$14:B136=B136)*(D$14:D136=D136))&gt;1,0,1)</f>
        <v>1</v>
      </c>
      <c r="AO136" s="50" t="str">
        <f t="shared" si="15"/>
        <v>Contratos de prestación de servicios profesionales y de apoyo a la gestión</v>
      </c>
      <c r="AP136" s="50" t="str">
        <f t="shared" si="16"/>
        <v>Contratación directa</v>
      </c>
      <c r="AQ136" s="50" t="str">
        <f>IF(ISBLANK(G136),1,IFERROR(VLOOKUP(G136,Tipo!$C$12:$C$27,1,FALSE),"NO"))</f>
        <v>Prestación de servicios profesionales y de apoyo a la gestión, o para la ejecución de trabajos artísticos que sólo puedan encomendarse a determinadas personas naturales;</v>
      </c>
      <c r="AR136" s="50" t="str">
        <f t="shared" si="17"/>
        <v>Inversión</v>
      </c>
      <c r="AS136" s="50" t="str">
        <f>IF(ISBLANK(K136),1,IFERROR(VLOOKUP(K136,Eje_Pilar_Prop!C120:C221,1,FALSE),"NO"))</f>
        <v>NO</v>
      </c>
      <c r="AT136" s="50" t="str">
        <f t="shared" si="14"/>
        <v>SECOP II</v>
      </c>
      <c r="AU136" s="38">
        <f t="shared" si="18"/>
        <v>1</v>
      </c>
      <c r="AV136" s="50" t="str">
        <f t="shared" si="11"/>
        <v>Bogotá Mejor para Todos</v>
      </c>
    </row>
    <row r="137" spans="1:48" ht="45" customHeight="1">
      <c r="A137" s="204">
        <v>126</v>
      </c>
      <c r="B137" s="131">
        <v>2020</v>
      </c>
      <c r="C137" s="131" t="s">
        <v>353</v>
      </c>
      <c r="D137" s="210" t="s">
        <v>567</v>
      </c>
      <c r="E137" s="210" t="s">
        <v>140</v>
      </c>
      <c r="F137" s="210" t="s">
        <v>34</v>
      </c>
      <c r="G137" s="210" t="s">
        <v>161</v>
      </c>
      <c r="H137" s="229" t="s">
        <v>872</v>
      </c>
      <c r="I137" s="229" t="s">
        <v>135</v>
      </c>
      <c r="J137" s="229" t="s">
        <v>362</v>
      </c>
      <c r="K137" s="131">
        <v>45</v>
      </c>
      <c r="L137" s="234" t="str">
        <f>IF(ISERROR(VLOOKUP(K137,Eje_Pilar_Prop!$C$2:$E$104,2,FALSE))," ",VLOOKUP(K137,Eje_Pilar_Prop!$C$2:$E$104,2,FALSE))</f>
        <v>Gobernanza e influencia local, regional e internacional</v>
      </c>
      <c r="M137" s="234" t="str">
        <f>IF(ISERROR(VLOOKUP(K137,Eje_Pilar_Prop!$C$2:$E$104,3,FALSE))," ",VLOOKUP(K137,Eje_Pilar_Prop!$C$2:$E$104,3,FALSE))</f>
        <v>Eje Transversal 4 Gobierno Legitimo, Fortalecimiento Local y Eficiencia</v>
      </c>
      <c r="N137" s="132">
        <v>1501</v>
      </c>
      <c r="O137" s="133">
        <v>1032430401</v>
      </c>
      <c r="P137" s="131" t="s">
        <v>1203</v>
      </c>
      <c r="Q137" s="239">
        <v>52500000</v>
      </c>
      <c r="R137" s="65"/>
      <c r="S137" s="48"/>
      <c r="T137" s="49">
        <v>1</v>
      </c>
      <c r="U137" s="239">
        <v>15000000</v>
      </c>
      <c r="V137" s="251">
        <f t="shared" si="12"/>
        <v>67500000</v>
      </c>
      <c r="W137" s="257">
        <v>51250000</v>
      </c>
      <c r="X137" s="135">
        <v>43956</v>
      </c>
      <c r="Y137" s="135">
        <v>43957</v>
      </c>
      <c r="Z137" s="135">
        <v>44232</v>
      </c>
      <c r="AA137" s="136">
        <v>210</v>
      </c>
      <c r="AB137" s="136">
        <v>1</v>
      </c>
      <c r="AC137" s="136">
        <v>60</v>
      </c>
      <c r="AD137" s="133"/>
      <c r="AE137" s="137"/>
      <c r="AF137" s="135"/>
      <c r="AG137" s="134"/>
      <c r="AH137" s="131"/>
      <c r="AI137" s="131" t="s">
        <v>1474</v>
      </c>
      <c r="AJ137" s="131"/>
      <c r="AK137" s="131"/>
      <c r="AL137" s="138">
        <f t="shared" si="19"/>
        <v>0.7592592592592593</v>
      </c>
      <c r="AN137" s="73">
        <f>IF(SUMPRODUCT((A$14:A137=A137)*(B$14:B137=B137)*(D$14:D137=D137))&gt;1,0,1)</f>
        <v>1</v>
      </c>
      <c r="AO137" s="50" t="str">
        <f t="shared" si="15"/>
        <v>Contratos de prestación de servicios profesionales y de apoyo a la gestión</v>
      </c>
      <c r="AP137" s="50" t="str">
        <f t="shared" si="16"/>
        <v>Contratación directa</v>
      </c>
      <c r="AQ137" s="50" t="str">
        <f>IF(ISBLANK(G137),1,IFERROR(VLOOKUP(G137,Tipo!$C$12:$C$27,1,FALSE),"NO"))</f>
        <v>Prestación de servicios profesionales y de apoyo a la gestión, o para la ejecución de trabajos artísticos que sólo puedan encomendarse a determinadas personas naturales;</v>
      </c>
      <c r="AR137" s="50" t="str">
        <f t="shared" si="17"/>
        <v>Inversión</v>
      </c>
      <c r="AS137" s="50" t="str">
        <f>IF(ISBLANK(K137),1,IFERROR(VLOOKUP(K137,Eje_Pilar_Prop!C122:C223,1,FALSE),"NO"))</f>
        <v>NO</v>
      </c>
      <c r="AT137" s="50" t="str">
        <f t="shared" si="14"/>
        <v>SECOP II</v>
      </c>
      <c r="AU137" s="38">
        <f t="shared" si="18"/>
        <v>1</v>
      </c>
      <c r="AV137" s="50" t="str">
        <f t="shared" si="11"/>
        <v>Bogotá Mejor para Todos</v>
      </c>
    </row>
    <row r="138" spans="1:48" ht="45" customHeight="1">
      <c r="A138" s="204">
        <v>127</v>
      </c>
      <c r="B138" s="131">
        <v>2020</v>
      </c>
      <c r="C138" s="131" t="s">
        <v>353</v>
      </c>
      <c r="D138" s="210" t="s">
        <v>568</v>
      </c>
      <c r="E138" s="210" t="s">
        <v>140</v>
      </c>
      <c r="F138" s="210" t="s">
        <v>34</v>
      </c>
      <c r="G138" s="210" t="s">
        <v>161</v>
      </c>
      <c r="H138" s="229" t="s">
        <v>889</v>
      </c>
      <c r="I138" s="229" t="s">
        <v>135</v>
      </c>
      <c r="J138" s="229" t="s">
        <v>362</v>
      </c>
      <c r="K138" s="131">
        <v>45</v>
      </c>
      <c r="L138" s="234" t="str">
        <f>IF(ISERROR(VLOOKUP(K138,Eje_Pilar_Prop!$C$2:$E$104,2,FALSE))," ",VLOOKUP(K138,Eje_Pilar_Prop!$C$2:$E$104,2,FALSE))</f>
        <v>Gobernanza e influencia local, regional e internacional</v>
      </c>
      <c r="M138" s="234" t="str">
        <f>IF(ISERROR(VLOOKUP(K138,Eje_Pilar_Prop!$C$2:$E$104,3,FALSE))," ",VLOOKUP(K138,Eje_Pilar_Prop!$C$2:$E$104,3,FALSE))</f>
        <v>Eje Transversal 4 Gobierno Legitimo, Fortalecimiento Local y Eficiencia</v>
      </c>
      <c r="N138" s="132">
        <v>1501</v>
      </c>
      <c r="O138" s="133">
        <v>1015473193</v>
      </c>
      <c r="P138" s="131" t="s">
        <v>1204</v>
      </c>
      <c r="Q138" s="239">
        <v>14400000</v>
      </c>
      <c r="R138" s="65"/>
      <c r="S138" s="48"/>
      <c r="T138" s="49">
        <v>1</v>
      </c>
      <c r="U138" s="239">
        <v>3300000</v>
      </c>
      <c r="V138" s="251">
        <f t="shared" si="12"/>
        <v>17700000</v>
      </c>
      <c r="W138" s="257">
        <v>12300000</v>
      </c>
      <c r="X138" s="135">
        <v>43956</v>
      </c>
      <c r="Y138" s="135">
        <v>43957</v>
      </c>
      <c r="Z138" s="135">
        <v>44257</v>
      </c>
      <c r="AA138" s="136">
        <v>240</v>
      </c>
      <c r="AB138" s="136">
        <v>1</v>
      </c>
      <c r="AC138" s="136">
        <v>55</v>
      </c>
      <c r="AD138" s="133"/>
      <c r="AE138" s="137"/>
      <c r="AF138" s="135"/>
      <c r="AG138" s="134"/>
      <c r="AH138" s="131"/>
      <c r="AI138" s="131" t="s">
        <v>1474</v>
      </c>
      <c r="AJ138" s="131"/>
      <c r="AK138" s="131"/>
      <c r="AL138" s="138">
        <f t="shared" si="19"/>
        <v>0.69491525423728817</v>
      </c>
      <c r="AN138" s="73">
        <f>IF(SUMPRODUCT((A$14:A138=A138)*(B$14:B138=B138)*(D$14:D138=D138))&gt;1,0,1)</f>
        <v>1</v>
      </c>
      <c r="AO138" s="50" t="str">
        <f t="shared" si="15"/>
        <v>Contratos de prestación de servicios profesionales y de apoyo a la gestión</v>
      </c>
      <c r="AP138" s="50" t="str">
        <f t="shared" si="16"/>
        <v>Contratación directa</v>
      </c>
      <c r="AQ138" s="50" t="str">
        <f>IF(ISBLANK(G138),1,IFERROR(VLOOKUP(G138,Tipo!$C$12:$C$27,1,FALSE),"NO"))</f>
        <v>Prestación de servicios profesionales y de apoyo a la gestión, o para la ejecución de trabajos artísticos que sólo puedan encomendarse a determinadas personas naturales;</v>
      </c>
      <c r="AR138" s="50" t="str">
        <f t="shared" si="17"/>
        <v>Inversión</v>
      </c>
      <c r="AS138" s="50" t="str">
        <f>IF(ISBLANK(K138),1,IFERROR(VLOOKUP(K138,Eje_Pilar_Prop!C123:C224,1,FALSE),"NO"))</f>
        <v>NO</v>
      </c>
      <c r="AT138" s="50" t="str">
        <f t="shared" si="14"/>
        <v>SECOP II</v>
      </c>
      <c r="AU138" s="38">
        <f t="shared" si="18"/>
        <v>1</v>
      </c>
      <c r="AV138" s="50" t="str">
        <f t="shared" si="11"/>
        <v>Bogotá Mejor para Todos</v>
      </c>
    </row>
    <row r="139" spans="1:48" ht="45" customHeight="1">
      <c r="A139" s="204">
        <v>128</v>
      </c>
      <c r="B139" s="131">
        <v>2020</v>
      </c>
      <c r="C139" s="131" t="s">
        <v>353</v>
      </c>
      <c r="D139" s="210" t="s">
        <v>569</v>
      </c>
      <c r="E139" s="210" t="s">
        <v>140</v>
      </c>
      <c r="F139" s="210" t="s">
        <v>34</v>
      </c>
      <c r="G139" s="210" t="s">
        <v>161</v>
      </c>
      <c r="H139" s="229" t="s">
        <v>872</v>
      </c>
      <c r="I139" s="229" t="s">
        <v>135</v>
      </c>
      <c r="J139" s="229" t="s">
        <v>362</v>
      </c>
      <c r="K139" s="131">
        <v>45</v>
      </c>
      <c r="L139" s="234" t="str">
        <f>IF(ISERROR(VLOOKUP(K139,Eje_Pilar_Prop!$C$2:$E$104,2,FALSE))," ",VLOOKUP(K139,Eje_Pilar_Prop!$C$2:$E$104,2,FALSE))</f>
        <v>Gobernanza e influencia local, regional e internacional</v>
      </c>
      <c r="M139" s="234" t="str">
        <f>IF(ISERROR(VLOOKUP(K139,Eje_Pilar_Prop!$C$2:$E$104,3,FALSE))," ",VLOOKUP(K139,Eje_Pilar_Prop!$C$2:$E$104,3,FALSE))</f>
        <v>Eje Transversal 4 Gobierno Legitimo, Fortalecimiento Local y Eficiencia</v>
      </c>
      <c r="N139" s="132">
        <v>1501</v>
      </c>
      <c r="O139" s="133">
        <v>4264338</v>
      </c>
      <c r="P139" s="131" t="s">
        <v>1205</v>
      </c>
      <c r="Q139" s="239">
        <v>52500000</v>
      </c>
      <c r="R139" s="65"/>
      <c r="S139" s="48"/>
      <c r="T139" s="49">
        <v>1</v>
      </c>
      <c r="U139" s="239">
        <v>15000000</v>
      </c>
      <c r="V139" s="251">
        <f t="shared" si="12"/>
        <v>67500000</v>
      </c>
      <c r="W139" s="257">
        <v>51500000</v>
      </c>
      <c r="X139" s="135">
        <v>43956</v>
      </c>
      <c r="Y139" s="135">
        <v>43956</v>
      </c>
      <c r="Z139" s="135">
        <v>44231</v>
      </c>
      <c r="AA139" s="136">
        <v>210</v>
      </c>
      <c r="AB139" s="136">
        <v>1</v>
      </c>
      <c r="AC139" s="136">
        <v>60</v>
      </c>
      <c r="AD139" s="133"/>
      <c r="AE139" s="137"/>
      <c r="AF139" s="135"/>
      <c r="AG139" s="134"/>
      <c r="AH139" s="131"/>
      <c r="AI139" s="131" t="s">
        <v>1474</v>
      </c>
      <c r="AJ139" s="131"/>
      <c r="AK139" s="131"/>
      <c r="AL139" s="138">
        <f t="shared" si="19"/>
        <v>0.76296296296296295</v>
      </c>
      <c r="AN139" s="73">
        <f>IF(SUMPRODUCT((A$14:A139=A139)*(B$14:B139=B139)*(D$14:D139=D139))&gt;1,0,1)</f>
        <v>1</v>
      </c>
      <c r="AO139" s="50" t="str">
        <f t="shared" si="15"/>
        <v>Contratos de prestación de servicios profesionales y de apoyo a la gestión</v>
      </c>
      <c r="AP139" s="50" t="str">
        <f t="shared" si="16"/>
        <v>Contratación directa</v>
      </c>
      <c r="AQ139" s="50" t="str">
        <f>IF(ISBLANK(G139),1,IFERROR(VLOOKUP(G139,Tipo!$C$12:$C$27,1,FALSE),"NO"))</f>
        <v>Prestación de servicios profesionales y de apoyo a la gestión, o para la ejecución de trabajos artísticos que sólo puedan encomendarse a determinadas personas naturales;</v>
      </c>
      <c r="AR139" s="50" t="str">
        <f t="shared" si="17"/>
        <v>Inversión</v>
      </c>
      <c r="AS139" s="50" t="str">
        <f>IF(ISBLANK(K139),1,IFERROR(VLOOKUP(K139,Eje_Pilar_Prop!C124:C225,1,FALSE),"NO"))</f>
        <v>NO</v>
      </c>
      <c r="AT139" s="50" t="str">
        <f t="shared" si="14"/>
        <v>SECOP II</v>
      </c>
      <c r="AU139" s="38">
        <f t="shared" si="18"/>
        <v>1</v>
      </c>
      <c r="AV139" s="50" t="str">
        <f t="shared" ref="AV139:AV201" si="20">IF(ISBLANK(J139),1,IFERROR(VLOOKUP(J139,pdd,1,FALSE),"NO"))</f>
        <v>Bogotá Mejor para Todos</v>
      </c>
    </row>
    <row r="140" spans="1:48" ht="45" customHeight="1">
      <c r="A140" s="204">
        <v>129</v>
      </c>
      <c r="B140" s="131">
        <v>2020</v>
      </c>
      <c r="C140" s="131" t="s">
        <v>353</v>
      </c>
      <c r="D140" s="210" t="s">
        <v>570</v>
      </c>
      <c r="E140" s="210" t="s">
        <v>140</v>
      </c>
      <c r="F140" s="210" t="s">
        <v>34</v>
      </c>
      <c r="G140" s="210" t="s">
        <v>161</v>
      </c>
      <c r="H140" s="229" t="s">
        <v>935</v>
      </c>
      <c r="I140" s="229" t="s">
        <v>135</v>
      </c>
      <c r="J140" s="229" t="s">
        <v>362</v>
      </c>
      <c r="K140" s="131">
        <v>45</v>
      </c>
      <c r="L140" s="234" t="str">
        <f>IF(ISERROR(VLOOKUP(K140,Eje_Pilar_Prop!$C$2:$E$104,2,FALSE))," ",VLOOKUP(K140,Eje_Pilar_Prop!$C$2:$E$104,2,FALSE))</f>
        <v>Gobernanza e influencia local, regional e internacional</v>
      </c>
      <c r="M140" s="234" t="str">
        <f>IF(ISERROR(VLOOKUP(K140,Eje_Pilar_Prop!$C$2:$E$104,3,FALSE))," ",VLOOKUP(K140,Eje_Pilar_Prop!$C$2:$E$104,3,FALSE))</f>
        <v>Eje Transversal 4 Gobierno Legitimo, Fortalecimiento Local y Eficiencia</v>
      </c>
      <c r="N140" s="132">
        <v>1501</v>
      </c>
      <c r="O140" s="133">
        <v>77184763</v>
      </c>
      <c r="P140" s="131" t="s">
        <v>1206</v>
      </c>
      <c r="Q140" s="239">
        <v>45500000</v>
      </c>
      <c r="R140" s="65"/>
      <c r="S140" s="48"/>
      <c r="T140" s="49">
        <v>1</v>
      </c>
      <c r="U140" s="239">
        <v>13000000</v>
      </c>
      <c r="V140" s="251">
        <f t="shared" si="12"/>
        <v>58500000</v>
      </c>
      <c r="W140" s="257">
        <v>44633333</v>
      </c>
      <c r="X140" s="135">
        <v>43956</v>
      </c>
      <c r="Y140" s="135">
        <v>43956</v>
      </c>
      <c r="Z140" s="135">
        <v>44231</v>
      </c>
      <c r="AA140" s="136">
        <v>210</v>
      </c>
      <c r="AB140" s="136">
        <v>1</v>
      </c>
      <c r="AC140" s="136">
        <v>60</v>
      </c>
      <c r="AD140" s="133"/>
      <c r="AE140" s="137"/>
      <c r="AF140" s="135"/>
      <c r="AG140" s="134"/>
      <c r="AH140" s="131"/>
      <c r="AI140" s="131" t="s">
        <v>1474</v>
      </c>
      <c r="AJ140" s="131"/>
      <c r="AK140" s="131"/>
      <c r="AL140" s="138">
        <f t="shared" si="19"/>
        <v>0.76296295726495722</v>
      </c>
      <c r="AN140" s="73">
        <f>IF(SUMPRODUCT((A$14:A140=A140)*(B$14:B140=B140)*(D$14:D140=D140))&gt;1,0,1)</f>
        <v>1</v>
      </c>
      <c r="AO140" s="50" t="str">
        <f t="shared" si="15"/>
        <v>Contratos de prestación de servicios profesionales y de apoyo a la gestión</v>
      </c>
      <c r="AP140" s="50" t="str">
        <f t="shared" si="16"/>
        <v>Contratación directa</v>
      </c>
      <c r="AQ140" s="50" t="str">
        <f>IF(ISBLANK(G140),1,IFERROR(VLOOKUP(G140,Tipo!$C$12:$C$27,1,FALSE),"NO"))</f>
        <v>Prestación de servicios profesionales y de apoyo a la gestión, o para la ejecución de trabajos artísticos que sólo puedan encomendarse a determinadas personas naturales;</v>
      </c>
      <c r="AR140" s="50" t="str">
        <f t="shared" si="17"/>
        <v>Inversión</v>
      </c>
      <c r="AS140" s="50" t="str">
        <f>IF(ISBLANK(K140),1,IFERROR(VLOOKUP(K140,Eje_Pilar_Prop!C125:C226,1,FALSE),"NO"))</f>
        <v>NO</v>
      </c>
      <c r="AT140" s="50" t="str">
        <f t="shared" si="14"/>
        <v>SECOP II</v>
      </c>
      <c r="AU140" s="38">
        <f t="shared" si="18"/>
        <v>1</v>
      </c>
      <c r="AV140" s="50" t="str">
        <f t="shared" si="20"/>
        <v>Bogotá Mejor para Todos</v>
      </c>
    </row>
    <row r="141" spans="1:48" ht="45" customHeight="1">
      <c r="A141" s="204">
        <v>130</v>
      </c>
      <c r="B141" s="131">
        <v>2020</v>
      </c>
      <c r="C141" s="131" t="s">
        <v>353</v>
      </c>
      <c r="D141" s="210" t="s">
        <v>571</v>
      </c>
      <c r="E141" s="210" t="s">
        <v>140</v>
      </c>
      <c r="F141" s="210" t="s">
        <v>34</v>
      </c>
      <c r="G141" s="210" t="s">
        <v>161</v>
      </c>
      <c r="H141" s="229" t="s">
        <v>936</v>
      </c>
      <c r="I141" s="229" t="s">
        <v>135</v>
      </c>
      <c r="J141" s="229" t="s">
        <v>362</v>
      </c>
      <c r="K141" s="131">
        <v>45</v>
      </c>
      <c r="L141" s="234" t="str">
        <f>IF(ISERROR(VLOOKUP(K141,Eje_Pilar_Prop!$C$2:$E$104,2,FALSE))," ",VLOOKUP(K141,Eje_Pilar_Prop!$C$2:$E$104,2,FALSE))</f>
        <v>Gobernanza e influencia local, regional e internacional</v>
      </c>
      <c r="M141" s="234" t="str">
        <f>IF(ISERROR(VLOOKUP(K141,Eje_Pilar_Prop!$C$2:$E$104,3,FALSE))," ",VLOOKUP(K141,Eje_Pilar_Prop!$C$2:$E$104,3,FALSE))</f>
        <v>Eje Transversal 4 Gobierno Legitimo, Fortalecimiento Local y Eficiencia</v>
      </c>
      <c r="N141" s="132">
        <v>1501</v>
      </c>
      <c r="O141" s="133">
        <v>1019036889</v>
      </c>
      <c r="P141" s="131" t="s">
        <v>1207</v>
      </c>
      <c r="Q141" s="239">
        <v>45500000</v>
      </c>
      <c r="R141" s="65"/>
      <c r="S141" s="48"/>
      <c r="T141" s="49">
        <v>1</v>
      </c>
      <c r="U141" s="239">
        <v>13000000</v>
      </c>
      <c r="V141" s="251">
        <f t="shared" si="12"/>
        <v>58500000</v>
      </c>
      <c r="W141" s="257">
        <v>44416667</v>
      </c>
      <c r="X141" s="135">
        <v>43957</v>
      </c>
      <c r="Y141" s="135">
        <v>43957</v>
      </c>
      <c r="Z141" s="135">
        <v>44232</v>
      </c>
      <c r="AA141" s="136">
        <v>210</v>
      </c>
      <c r="AB141" s="136">
        <v>1</v>
      </c>
      <c r="AC141" s="136">
        <v>60</v>
      </c>
      <c r="AD141" s="133"/>
      <c r="AE141" s="137"/>
      <c r="AF141" s="135"/>
      <c r="AG141" s="134"/>
      <c r="AH141" s="131"/>
      <c r="AI141" s="131" t="s">
        <v>1474</v>
      </c>
      <c r="AJ141" s="131"/>
      <c r="AK141" s="131"/>
      <c r="AL141" s="138">
        <f t="shared" si="19"/>
        <v>0.75925926495726492</v>
      </c>
      <c r="AN141" s="73">
        <f>IF(SUMPRODUCT((A$14:A141=A141)*(B$14:B141=B141)*(D$14:D141=D141))&gt;1,0,1)</f>
        <v>1</v>
      </c>
      <c r="AO141" s="50" t="str">
        <f t="shared" si="15"/>
        <v>Contratos de prestación de servicios profesionales y de apoyo a la gestión</v>
      </c>
      <c r="AP141" s="50" t="str">
        <f t="shared" si="16"/>
        <v>Contratación directa</v>
      </c>
      <c r="AQ141" s="50" t="str">
        <f>IF(ISBLANK(G141),1,IFERROR(VLOOKUP(G141,Tipo!$C$12:$C$27,1,FALSE),"NO"))</f>
        <v>Prestación de servicios profesionales y de apoyo a la gestión, o para la ejecución de trabajos artísticos que sólo puedan encomendarse a determinadas personas naturales;</v>
      </c>
      <c r="AR141" s="50" t="str">
        <f t="shared" si="17"/>
        <v>Inversión</v>
      </c>
      <c r="AS141" s="50" t="str">
        <f>IF(ISBLANK(K141),1,IFERROR(VLOOKUP(K141,Eje_Pilar_Prop!C126:C227,1,FALSE),"NO"))</f>
        <v>NO</v>
      </c>
      <c r="AT141" s="50" t="str">
        <f t="shared" si="14"/>
        <v>SECOP II</v>
      </c>
      <c r="AU141" s="38">
        <f t="shared" si="18"/>
        <v>1</v>
      </c>
      <c r="AV141" s="50" t="str">
        <f t="shared" si="20"/>
        <v>Bogotá Mejor para Todos</v>
      </c>
    </row>
    <row r="142" spans="1:48" ht="45" customHeight="1">
      <c r="A142" s="204">
        <v>131</v>
      </c>
      <c r="B142" s="131">
        <v>2020</v>
      </c>
      <c r="C142" s="131" t="s">
        <v>353</v>
      </c>
      <c r="D142" s="210" t="s">
        <v>572</v>
      </c>
      <c r="E142" s="210" t="s">
        <v>140</v>
      </c>
      <c r="F142" s="210" t="s">
        <v>34</v>
      </c>
      <c r="G142" s="210" t="s">
        <v>161</v>
      </c>
      <c r="H142" s="229" t="s">
        <v>892</v>
      </c>
      <c r="I142" s="229" t="s">
        <v>135</v>
      </c>
      <c r="J142" s="229" t="s">
        <v>362</v>
      </c>
      <c r="K142" s="131">
        <v>45</v>
      </c>
      <c r="L142" s="234" t="str">
        <f>IF(ISERROR(VLOOKUP(K142,Eje_Pilar_Prop!$C$2:$E$104,2,FALSE))," ",VLOOKUP(K142,Eje_Pilar_Prop!$C$2:$E$104,2,FALSE))</f>
        <v>Gobernanza e influencia local, regional e internacional</v>
      </c>
      <c r="M142" s="234" t="str">
        <f>IF(ISERROR(VLOOKUP(K142,Eje_Pilar_Prop!$C$2:$E$104,3,FALSE))," ",VLOOKUP(K142,Eje_Pilar_Prop!$C$2:$E$104,3,FALSE))</f>
        <v>Eje Transversal 4 Gobierno Legitimo, Fortalecimiento Local y Eficiencia</v>
      </c>
      <c r="N142" s="132">
        <v>1501</v>
      </c>
      <c r="O142" s="133">
        <v>80282837</v>
      </c>
      <c r="P142" s="131" t="s">
        <v>1208</v>
      </c>
      <c r="Q142" s="239">
        <v>52500000</v>
      </c>
      <c r="R142" s="65"/>
      <c r="S142" s="48"/>
      <c r="T142" s="49">
        <v>1</v>
      </c>
      <c r="U142" s="239">
        <v>15000000</v>
      </c>
      <c r="V142" s="251">
        <f t="shared" si="12"/>
        <v>67500000</v>
      </c>
      <c r="W142" s="257">
        <v>50750000</v>
      </c>
      <c r="X142" s="135">
        <v>43958</v>
      </c>
      <c r="Y142" s="135">
        <v>43959</v>
      </c>
      <c r="Z142" s="135">
        <v>44234</v>
      </c>
      <c r="AA142" s="136">
        <v>210</v>
      </c>
      <c r="AB142" s="136">
        <v>1</v>
      </c>
      <c r="AC142" s="136">
        <v>60</v>
      </c>
      <c r="AD142" s="133"/>
      <c r="AE142" s="137"/>
      <c r="AF142" s="135"/>
      <c r="AG142" s="134"/>
      <c r="AH142" s="131"/>
      <c r="AI142" s="131" t="s">
        <v>1474</v>
      </c>
      <c r="AJ142" s="131"/>
      <c r="AK142" s="131"/>
      <c r="AL142" s="138">
        <f t="shared" si="19"/>
        <v>0.75185185185185188</v>
      </c>
      <c r="AN142" s="73">
        <f>IF(SUMPRODUCT((A$14:A142=A142)*(B$14:B142=B142)*(D$14:D142=D142))&gt;1,0,1)</f>
        <v>1</v>
      </c>
      <c r="AO142" s="50" t="str">
        <f t="shared" si="15"/>
        <v>Contratos de prestación de servicios profesionales y de apoyo a la gestión</v>
      </c>
      <c r="AP142" s="50" t="str">
        <f t="shared" si="16"/>
        <v>Contratación directa</v>
      </c>
      <c r="AQ142" s="50" t="str">
        <f>IF(ISBLANK(G142),1,IFERROR(VLOOKUP(G142,Tipo!$C$12:$C$27,1,FALSE),"NO"))</f>
        <v>Prestación de servicios profesionales y de apoyo a la gestión, o para la ejecución de trabajos artísticos que sólo puedan encomendarse a determinadas personas naturales;</v>
      </c>
      <c r="AR142" s="50" t="str">
        <f t="shared" si="17"/>
        <v>Inversión</v>
      </c>
      <c r="AS142" s="50" t="str">
        <f>IF(ISBLANK(K142),1,IFERROR(VLOOKUP(K142,Eje_Pilar_Prop!C127:C228,1,FALSE),"NO"))</f>
        <v>NO</v>
      </c>
      <c r="AT142" s="50" t="str">
        <f t="shared" si="14"/>
        <v>SECOP II</v>
      </c>
      <c r="AU142" s="38">
        <f t="shared" si="18"/>
        <v>1</v>
      </c>
      <c r="AV142" s="50" t="str">
        <f t="shared" si="20"/>
        <v>Bogotá Mejor para Todos</v>
      </c>
    </row>
    <row r="143" spans="1:48" ht="45" customHeight="1">
      <c r="A143" s="204">
        <v>132</v>
      </c>
      <c r="B143" s="131">
        <v>2020</v>
      </c>
      <c r="C143" s="131" t="s">
        <v>353</v>
      </c>
      <c r="D143" s="210" t="s">
        <v>573</v>
      </c>
      <c r="E143" s="210" t="s">
        <v>140</v>
      </c>
      <c r="F143" s="210" t="s">
        <v>34</v>
      </c>
      <c r="G143" s="210" t="s">
        <v>161</v>
      </c>
      <c r="H143" s="229" t="s">
        <v>872</v>
      </c>
      <c r="I143" s="229" t="s">
        <v>135</v>
      </c>
      <c r="J143" s="229" t="s">
        <v>362</v>
      </c>
      <c r="K143" s="131">
        <v>45</v>
      </c>
      <c r="L143" s="234" t="str">
        <f>IF(ISERROR(VLOOKUP(K143,Eje_Pilar_Prop!$C$2:$E$104,2,FALSE))," ",VLOOKUP(K143,Eje_Pilar_Prop!$C$2:$E$104,2,FALSE))</f>
        <v>Gobernanza e influencia local, regional e internacional</v>
      </c>
      <c r="M143" s="234" t="str">
        <f>IF(ISERROR(VLOOKUP(K143,Eje_Pilar_Prop!$C$2:$E$104,3,FALSE))," ",VLOOKUP(K143,Eje_Pilar_Prop!$C$2:$E$104,3,FALSE))</f>
        <v>Eje Transversal 4 Gobierno Legitimo, Fortalecimiento Local y Eficiencia</v>
      </c>
      <c r="N143" s="132">
        <v>1501</v>
      </c>
      <c r="O143" s="133">
        <v>1024485975</v>
      </c>
      <c r="P143" s="131" t="s">
        <v>1209</v>
      </c>
      <c r="Q143" s="239">
        <v>52500000</v>
      </c>
      <c r="R143" s="65"/>
      <c r="S143" s="48"/>
      <c r="T143" s="49">
        <v>1</v>
      </c>
      <c r="U143" s="239">
        <v>7500000</v>
      </c>
      <c r="V143" s="251">
        <f t="shared" si="12"/>
        <v>60000000</v>
      </c>
      <c r="W143" s="257">
        <v>51250000</v>
      </c>
      <c r="X143" s="135">
        <v>43957</v>
      </c>
      <c r="Y143" s="135">
        <v>43957</v>
      </c>
      <c r="Z143" s="135">
        <v>44201</v>
      </c>
      <c r="AA143" s="136">
        <v>210</v>
      </c>
      <c r="AB143" s="136">
        <v>1</v>
      </c>
      <c r="AC143" s="136">
        <v>30</v>
      </c>
      <c r="AD143" s="133"/>
      <c r="AE143" s="137"/>
      <c r="AF143" s="135"/>
      <c r="AG143" s="134"/>
      <c r="AH143" s="131"/>
      <c r="AI143" s="131"/>
      <c r="AJ143" s="131" t="s">
        <v>1474</v>
      </c>
      <c r="AK143" s="131"/>
      <c r="AL143" s="138">
        <f t="shared" si="19"/>
        <v>0.85416666666666663</v>
      </c>
      <c r="AN143" s="73">
        <f>IF(SUMPRODUCT((A$14:A143=A143)*(B$14:B143=B143)*(D$14:D143=D143))&gt;1,0,1)</f>
        <v>1</v>
      </c>
      <c r="AO143" s="50" t="str">
        <f t="shared" si="15"/>
        <v>Contratos de prestación de servicios profesionales y de apoyo a la gestión</v>
      </c>
      <c r="AP143" s="50" t="str">
        <f t="shared" si="16"/>
        <v>Contratación directa</v>
      </c>
      <c r="AQ143" s="50" t="str">
        <f>IF(ISBLANK(G143),1,IFERROR(VLOOKUP(G143,Tipo!$C$12:$C$27,1,FALSE),"NO"))</f>
        <v>Prestación de servicios profesionales y de apoyo a la gestión, o para la ejecución de trabajos artísticos que sólo puedan encomendarse a determinadas personas naturales;</v>
      </c>
      <c r="AR143" s="50" t="str">
        <f t="shared" si="17"/>
        <v>Inversión</v>
      </c>
      <c r="AS143" s="50" t="str">
        <f>IF(ISBLANK(K143),1,IFERROR(VLOOKUP(K143,Eje_Pilar_Prop!C128:C229,1,FALSE),"NO"))</f>
        <v>NO</v>
      </c>
      <c r="AT143" s="50" t="str">
        <f t="shared" si="14"/>
        <v>SECOP II</v>
      </c>
      <c r="AU143" s="38">
        <f t="shared" si="18"/>
        <v>1</v>
      </c>
      <c r="AV143" s="50" t="str">
        <f t="shared" si="20"/>
        <v>Bogotá Mejor para Todos</v>
      </c>
    </row>
    <row r="144" spans="1:48" ht="45" customHeight="1">
      <c r="A144" s="204">
        <v>133</v>
      </c>
      <c r="B144" s="131">
        <v>2020</v>
      </c>
      <c r="C144" s="131" t="s">
        <v>353</v>
      </c>
      <c r="D144" s="210" t="s">
        <v>574</v>
      </c>
      <c r="E144" s="210" t="s">
        <v>140</v>
      </c>
      <c r="F144" s="210" t="s">
        <v>34</v>
      </c>
      <c r="G144" s="210" t="s">
        <v>161</v>
      </c>
      <c r="H144" s="229" t="s">
        <v>937</v>
      </c>
      <c r="I144" s="229" t="s">
        <v>135</v>
      </c>
      <c r="J144" s="229" t="s">
        <v>362</v>
      </c>
      <c r="K144" s="131">
        <v>45</v>
      </c>
      <c r="L144" s="234" t="str">
        <f>IF(ISERROR(VLOOKUP(K144,Eje_Pilar_Prop!$C$2:$E$104,2,FALSE))," ",VLOOKUP(K144,Eje_Pilar_Prop!$C$2:$E$104,2,FALSE))</f>
        <v>Gobernanza e influencia local, regional e internacional</v>
      </c>
      <c r="M144" s="234" t="str">
        <f>IF(ISERROR(VLOOKUP(K144,Eje_Pilar_Prop!$C$2:$E$104,3,FALSE))," ",VLOOKUP(K144,Eje_Pilar_Prop!$C$2:$E$104,3,FALSE))</f>
        <v>Eje Transversal 4 Gobierno Legitimo, Fortalecimiento Local y Eficiencia</v>
      </c>
      <c r="N144" s="132">
        <v>1501</v>
      </c>
      <c r="O144" s="133">
        <v>1070706932</v>
      </c>
      <c r="P144" s="131" t="s">
        <v>1210</v>
      </c>
      <c r="Q144" s="239">
        <v>52500000</v>
      </c>
      <c r="R144" s="65"/>
      <c r="S144" s="48"/>
      <c r="T144" s="49">
        <v>1</v>
      </c>
      <c r="U144" s="239">
        <v>15000000</v>
      </c>
      <c r="V144" s="251">
        <f t="shared" ref="V144:V207" si="21">+Q144+S144+U144</f>
        <v>67500000</v>
      </c>
      <c r="W144" s="257">
        <v>50000000</v>
      </c>
      <c r="X144" s="135">
        <v>43962</v>
      </c>
      <c r="Y144" s="135">
        <v>43962</v>
      </c>
      <c r="Z144" s="135">
        <v>44237</v>
      </c>
      <c r="AA144" s="136">
        <v>210</v>
      </c>
      <c r="AB144" s="136">
        <v>1</v>
      </c>
      <c r="AC144" s="136">
        <v>60</v>
      </c>
      <c r="AD144" s="133"/>
      <c r="AE144" s="137"/>
      <c r="AF144" s="135"/>
      <c r="AG144" s="134"/>
      <c r="AH144" s="131"/>
      <c r="AI144" s="131" t="s">
        <v>1474</v>
      </c>
      <c r="AJ144" s="131"/>
      <c r="AK144" s="131"/>
      <c r="AL144" s="138">
        <f t="shared" ref="AL144:AL175" si="22">IF(ISERROR(W144/V144),"-",(W144/V144))</f>
        <v>0.7407407407407407</v>
      </c>
      <c r="AN144" s="73">
        <f>IF(SUMPRODUCT((A$14:A144=A144)*(B$14:B144=B144)*(D$14:D144=D144))&gt;1,0,1)</f>
        <v>1</v>
      </c>
      <c r="AO144" s="50" t="str">
        <f t="shared" si="15"/>
        <v>Contratos de prestación de servicios profesionales y de apoyo a la gestión</v>
      </c>
      <c r="AP144" s="50" t="str">
        <f t="shared" si="16"/>
        <v>Contratación directa</v>
      </c>
      <c r="AQ144" s="50" t="str">
        <f>IF(ISBLANK(G144),1,IFERROR(VLOOKUP(G144,Tipo!$C$12:$C$27,1,FALSE),"NO"))</f>
        <v>Prestación de servicios profesionales y de apoyo a la gestión, o para la ejecución de trabajos artísticos que sólo puedan encomendarse a determinadas personas naturales;</v>
      </c>
      <c r="AR144" s="50" t="str">
        <f t="shared" si="17"/>
        <v>Inversión</v>
      </c>
      <c r="AS144" s="50" t="str">
        <f>IF(ISBLANK(K144),1,IFERROR(VLOOKUP(K144,Eje_Pilar_Prop!C129:C230,1,FALSE),"NO"))</f>
        <v>NO</v>
      </c>
      <c r="AT144" s="50" t="str">
        <f t="shared" si="14"/>
        <v>SECOP II</v>
      </c>
      <c r="AU144" s="38">
        <f t="shared" si="18"/>
        <v>1</v>
      </c>
      <c r="AV144" s="50" t="str">
        <f t="shared" si="20"/>
        <v>Bogotá Mejor para Todos</v>
      </c>
    </row>
    <row r="145" spans="1:48" ht="45" customHeight="1">
      <c r="A145" s="204">
        <v>134</v>
      </c>
      <c r="B145" s="131">
        <v>2020</v>
      </c>
      <c r="C145" s="131" t="s">
        <v>353</v>
      </c>
      <c r="D145" s="210" t="s">
        <v>575</v>
      </c>
      <c r="E145" s="210" t="s">
        <v>140</v>
      </c>
      <c r="F145" s="210" t="s">
        <v>34</v>
      </c>
      <c r="G145" s="210" t="s">
        <v>161</v>
      </c>
      <c r="H145" s="229" t="s">
        <v>938</v>
      </c>
      <c r="I145" s="229" t="s">
        <v>135</v>
      </c>
      <c r="J145" s="229" t="s">
        <v>362</v>
      </c>
      <c r="K145" s="131">
        <v>45</v>
      </c>
      <c r="L145" s="234" t="str">
        <f>IF(ISERROR(VLOOKUP(K145,Eje_Pilar_Prop!$C$2:$E$104,2,FALSE))," ",VLOOKUP(K145,Eje_Pilar_Prop!$C$2:$E$104,2,FALSE))</f>
        <v>Gobernanza e influencia local, regional e internacional</v>
      </c>
      <c r="M145" s="234" t="str">
        <f>IF(ISERROR(VLOOKUP(K145,Eje_Pilar_Prop!$C$2:$E$104,3,FALSE))," ",VLOOKUP(K145,Eje_Pilar_Prop!$C$2:$E$104,3,FALSE))</f>
        <v>Eje Transversal 4 Gobierno Legitimo, Fortalecimiento Local y Eficiencia</v>
      </c>
      <c r="N145" s="132">
        <v>1501</v>
      </c>
      <c r="O145" s="239">
        <v>79578632</v>
      </c>
      <c r="P145" s="131" t="s">
        <v>1211</v>
      </c>
      <c r="Q145" s="239">
        <v>44000000</v>
      </c>
      <c r="R145" s="65"/>
      <c r="S145" s="48"/>
      <c r="T145" s="49">
        <v>1</v>
      </c>
      <c r="U145" s="239">
        <v>11000000</v>
      </c>
      <c r="V145" s="251">
        <f t="shared" si="21"/>
        <v>55000000</v>
      </c>
      <c r="W145" s="257">
        <v>37216667</v>
      </c>
      <c r="X145" s="135">
        <v>43958</v>
      </c>
      <c r="Y145" s="135">
        <v>43959</v>
      </c>
      <c r="Z145" s="135">
        <v>44262</v>
      </c>
      <c r="AA145" s="136">
        <v>240</v>
      </c>
      <c r="AB145" s="136">
        <v>1</v>
      </c>
      <c r="AC145" s="136">
        <v>60</v>
      </c>
      <c r="AD145" s="133"/>
      <c r="AE145" s="137"/>
      <c r="AF145" s="135"/>
      <c r="AG145" s="134"/>
      <c r="AH145" s="131"/>
      <c r="AI145" s="131" t="s">
        <v>1474</v>
      </c>
      <c r="AJ145" s="131"/>
      <c r="AK145" s="131"/>
      <c r="AL145" s="138">
        <f t="shared" si="22"/>
        <v>0.67666667272727277</v>
      </c>
      <c r="AN145" s="73">
        <f>IF(SUMPRODUCT((A$14:A145=A145)*(B$14:B145=B145)*(D$14:D145=D145))&gt;1,0,1)</f>
        <v>1</v>
      </c>
      <c r="AO145" s="50" t="str">
        <f t="shared" si="15"/>
        <v>Contratos de prestación de servicios profesionales y de apoyo a la gestión</v>
      </c>
      <c r="AP145" s="50" t="str">
        <f t="shared" si="16"/>
        <v>Contratación directa</v>
      </c>
      <c r="AQ145" s="50" t="str">
        <f>IF(ISBLANK(G145),1,IFERROR(VLOOKUP(G145,Tipo!$C$12:$C$27,1,FALSE),"NO"))</f>
        <v>Prestación de servicios profesionales y de apoyo a la gestión, o para la ejecución de trabajos artísticos que sólo puedan encomendarse a determinadas personas naturales;</v>
      </c>
      <c r="AR145" s="50" t="str">
        <f t="shared" si="17"/>
        <v>Inversión</v>
      </c>
      <c r="AS145" s="50" t="str">
        <f>IF(ISBLANK(K145),1,IFERROR(VLOOKUP(K145,Eje_Pilar_Prop!C130:C231,1,FALSE),"NO"))</f>
        <v>NO</v>
      </c>
      <c r="AT145" s="50" t="str">
        <f t="shared" si="14"/>
        <v>SECOP II</v>
      </c>
      <c r="AU145" s="38">
        <f t="shared" si="18"/>
        <v>1</v>
      </c>
      <c r="AV145" s="50" t="str">
        <f t="shared" si="20"/>
        <v>Bogotá Mejor para Todos</v>
      </c>
    </row>
    <row r="146" spans="1:48" ht="45" customHeight="1">
      <c r="A146" s="204">
        <v>135</v>
      </c>
      <c r="B146" s="131">
        <v>2020</v>
      </c>
      <c r="C146" s="131" t="s">
        <v>353</v>
      </c>
      <c r="D146" s="210" t="s">
        <v>576</v>
      </c>
      <c r="E146" s="210" t="s">
        <v>140</v>
      </c>
      <c r="F146" s="210" t="s">
        <v>34</v>
      </c>
      <c r="G146" s="210" t="s">
        <v>161</v>
      </c>
      <c r="H146" s="229" t="s">
        <v>939</v>
      </c>
      <c r="I146" s="229" t="s">
        <v>135</v>
      </c>
      <c r="J146" s="229" t="s">
        <v>362</v>
      </c>
      <c r="K146" s="131">
        <v>45</v>
      </c>
      <c r="L146" s="234" t="str">
        <f>IF(ISERROR(VLOOKUP(K146,Eje_Pilar_Prop!$C$2:$E$104,2,FALSE))," ",VLOOKUP(K146,Eje_Pilar_Prop!$C$2:$E$104,2,FALSE))</f>
        <v>Gobernanza e influencia local, regional e internacional</v>
      </c>
      <c r="M146" s="234" t="str">
        <f>IF(ISERROR(VLOOKUP(K146,Eje_Pilar_Prop!$C$2:$E$104,3,FALSE))," ",VLOOKUP(K146,Eje_Pilar_Prop!$C$2:$E$104,3,FALSE))</f>
        <v>Eje Transversal 4 Gobierno Legitimo, Fortalecimiento Local y Eficiencia</v>
      </c>
      <c r="N146" s="132">
        <v>1501</v>
      </c>
      <c r="O146" s="239">
        <v>1014177647</v>
      </c>
      <c r="P146" s="131" t="s">
        <v>1212</v>
      </c>
      <c r="Q146" s="239">
        <v>10000000</v>
      </c>
      <c r="R146" s="65"/>
      <c r="S146" s="48"/>
      <c r="T146" s="49">
        <v>0</v>
      </c>
      <c r="U146" s="239">
        <v>0</v>
      </c>
      <c r="V146" s="251">
        <f t="shared" si="21"/>
        <v>10000000</v>
      </c>
      <c r="W146" s="257">
        <v>10000000</v>
      </c>
      <c r="X146" s="135">
        <v>43959</v>
      </c>
      <c r="Y146" s="135">
        <v>43962</v>
      </c>
      <c r="Z146" s="135">
        <v>44022</v>
      </c>
      <c r="AA146" s="136">
        <v>60</v>
      </c>
      <c r="AB146" s="136">
        <v>0</v>
      </c>
      <c r="AC146" s="136">
        <v>0</v>
      </c>
      <c r="AD146" s="133">
        <v>52918062</v>
      </c>
      <c r="AE146" s="137" t="s">
        <v>1232</v>
      </c>
      <c r="AF146" s="135">
        <v>43963</v>
      </c>
      <c r="AG146" s="134"/>
      <c r="AH146" s="131"/>
      <c r="AI146" s="131"/>
      <c r="AJ146" s="131" t="s">
        <v>1474</v>
      </c>
      <c r="AK146" s="131"/>
      <c r="AL146" s="138">
        <f t="shared" si="22"/>
        <v>1</v>
      </c>
      <c r="AN146" s="73">
        <f>IF(SUMPRODUCT((A$14:A146=A146)*(B$14:B146=B146)*(D$14:D146=D146))&gt;1,0,1)</f>
        <v>1</v>
      </c>
      <c r="AO146" s="50" t="str">
        <f t="shared" si="15"/>
        <v>Contratos de prestación de servicios profesionales y de apoyo a la gestión</v>
      </c>
      <c r="AP146" s="50" t="str">
        <f t="shared" si="16"/>
        <v>Contratación directa</v>
      </c>
      <c r="AQ146" s="50" t="str">
        <f>IF(ISBLANK(G146),1,IFERROR(VLOOKUP(G146,Tipo!$C$12:$C$27,1,FALSE),"NO"))</f>
        <v>Prestación de servicios profesionales y de apoyo a la gestión, o para la ejecución de trabajos artísticos que sólo puedan encomendarse a determinadas personas naturales;</v>
      </c>
      <c r="AR146" s="50" t="str">
        <f t="shared" si="17"/>
        <v>Inversión</v>
      </c>
      <c r="AS146" s="50" t="str">
        <f>IF(ISBLANK(K146),1,IFERROR(VLOOKUP(K146,Eje_Pilar_Prop!C131:C232,1,FALSE),"NO"))</f>
        <v>NO</v>
      </c>
      <c r="AT146" s="50" t="str">
        <f t="shared" ref="AT146:AT208" si="23">IF(ISBLANK(C146),1,IFERROR(VLOOKUP(C146,SECOP,1,FALSE),"NO"))</f>
        <v>SECOP II</v>
      </c>
      <c r="AU146" s="38">
        <f t="shared" si="18"/>
        <v>1</v>
      </c>
      <c r="AV146" s="50" t="str">
        <f t="shared" si="20"/>
        <v>Bogotá Mejor para Todos</v>
      </c>
    </row>
    <row r="147" spans="1:48" ht="45" customHeight="1">
      <c r="A147" s="204">
        <v>136</v>
      </c>
      <c r="B147" s="131">
        <v>2020</v>
      </c>
      <c r="C147" s="131" t="s">
        <v>353</v>
      </c>
      <c r="D147" s="210" t="s">
        <v>577</v>
      </c>
      <c r="E147" s="210" t="s">
        <v>140</v>
      </c>
      <c r="F147" s="210" t="s">
        <v>34</v>
      </c>
      <c r="G147" s="210" t="s">
        <v>161</v>
      </c>
      <c r="H147" s="229" t="s">
        <v>931</v>
      </c>
      <c r="I147" s="229" t="s">
        <v>135</v>
      </c>
      <c r="J147" s="229" t="s">
        <v>362</v>
      </c>
      <c r="K147" s="131">
        <v>17</v>
      </c>
      <c r="L147" s="234" t="str">
        <f>IF(ISERROR(VLOOKUP(K147,Eje_Pilar_Prop!$C$2:$E$104,2,FALSE))," ",VLOOKUP(K147,Eje_Pilar_Prop!$C$2:$E$104,2,FALSE))</f>
        <v>Espacio público, derecho de todos</v>
      </c>
      <c r="M147" s="234" t="str">
        <f>IF(ISERROR(VLOOKUP(K147,Eje_Pilar_Prop!$C$2:$E$104,3,FALSE))," ",VLOOKUP(K147,Eje_Pilar_Prop!$C$2:$E$104,3,FALSE))</f>
        <v>Pilar 2 Democracía Urbana</v>
      </c>
      <c r="N147" s="132">
        <v>1488</v>
      </c>
      <c r="O147" s="239">
        <v>1032361347</v>
      </c>
      <c r="P147" s="131" t="s">
        <v>1213</v>
      </c>
      <c r="Q147" s="239">
        <v>10000000</v>
      </c>
      <c r="R147" s="65"/>
      <c r="S147" s="48"/>
      <c r="T147" s="49">
        <v>0</v>
      </c>
      <c r="U147" s="239">
        <v>0</v>
      </c>
      <c r="V147" s="251">
        <f t="shared" si="21"/>
        <v>10000000</v>
      </c>
      <c r="W147" s="306">
        <v>10000000</v>
      </c>
      <c r="X147" s="135">
        <v>43958</v>
      </c>
      <c r="Y147" s="135">
        <v>43963</v>
      </c>
      <c r="Z147" s="135">
        <v>44023</v>
      </c>
      <c r="AA147" s="136">
        <v>60</v>
      </c>
      <c r="AB147" s="136">
        <v>0</v>
      </c>
      <c r="AC147" s="136">
        <v>0</v>
      </c>
      <c r="AD147" s="133"/>
      <c r="AE147" s="137"/>
      <c r="AF147" s="135"/>
      <c r="AG147" s="134"/>
      <c r="AH147" s="131"/>
      <c r="AI147" s="131"/>
      <c r="AJ147" s="131" t="s">
        <v>1474</v>
      </c>
      <c r="AK147" s="131"/>
      <c r="AL147" s="138">
        <f t="shared" si="22"/>
        <v>1</v>
      </c>
      <c r="AN147" s="73">
        <f>IF(SUMPRODUCT((A$14:A147=A147)*(B$14:B147=B147)*(D$14:D147=D147))&gt;1,0,1)</f>
        <v>1</v>
      </c>
      <c r="AO147" s="50" t="str">
        <f t="shared" si="15"/>
        <v>Contratos de prestación de servicios profesionales y de apoyo a la gestión</v>
      </c>
      <c r="AP147" s="50" t="str">
        <f t="shared" si="16"/>
        <v>Contratación directa</v>
      </c>
      <c r="AQ147" s="50" t="str">
        <f>IF(ISBLANK(G147),1,IFERROR(VLOOKUP(G147,Tipo!$C$12:$C$27,1,FALSE),"NO"))</f>
        <v>Prestación de servicios profesionales y de apoyo a la gestión, o para la ejecución de trabajos artísticos que sólo puedan encomendarse a determinadas personas naturales;</v>
      </c>
      <c r="AR147" s="50" t="str">
        <f t="shared" si="17"/>
        <v>Inversión</v>
      </c>
      <c r="AS147" s="50" t="str">
        <f>IF(ISBLANK(K147),1,IFERROR(VLOOKUP(K147,Eje_Pilar_Prop!C132:C233,1,FALSE),"NO"))</f>
        <v>NO</v>
      </c>
      <c r="AT147" s="50" t="str">
        <f t="shared" si="23"/>
        <v>SECOP II</v>
      </c>
      <c r="AU147" s="38">
        <f t="shared" si="18"/>
        <v>1</v>
      </c>
      <c r="AV147" s="50" t="str">
        <f t="shared" si="20"/>
        <v>Bogotá Mejor para Todos</v>
      </c>
    </row>
    <row r="148" spans="1:48" ht="45" customHeight="1">
      <c r="A148" s="204">
        <v>137</v>
      </c>
      <c r="B148" s="131">
        <v>2020</v>
      </c>
      <c r="C148" s="131" t="s">
        <v>353</v>
      </c>
      <c r="D148" s="210" t="s">
        <v>578</v>
      </c>
      <c r="E148" s="210" t="s">
        <v>140</v>
      </c>
      <c r="F148" s="210" t="s">
        <v>34</v>
      </c>
      <c r="G148" s="210" t="s">
        <v>161</v>
      </c>
      <c r="H148" s="229" t="s">
        <v>931</v>
      </c>
      <c r="I148" s="229" t="s">
        <v>135</v>
      </c>
      <c r="J148" s="229" t="s">
        <v>362</v>
      </c>
      <c r="K148" s="131">
        <v>18</v>
      </c>
      <c r="L148" s="234" t="str">
        <f>IF(ISERROR(VLOOKUP(K148,Eje_Pilar_Prop!$C$2:$E$104,2,FALSE))," ",VLOOKUP(K148,Eje_Pilar_Prop!$C$2:$E$104,2,FALSE))</f>
        <v>Mejor movilidad para todos</v>
      </c>
      <c r="M148" s="234" t="str">
        <f>IF(ISERROR(VLOOKUP(K148,Eje_Pilar_Prop!$C$2:$E$104,3,FALSE))," ",VLOOKUP(K148,Eje_Pilar_Prop!$C$2:$E$104,3,FALSE))</f>
        <v>Pilar 2 Democracía Urbana</v>
      </c>
      <c r="N148" s="132">
        <v>1490</v>
      </c>
      <c r="O148" s="133">
        <v>80206657</v>
      </c>
      <c r="P148" s="131" t="s">
        <v>1214</v>
      </c>
      <c r="Q148" s="239">
        <v>10000000</v>
      </c>
      <c r="R148" s="65"/>
      <c r="S148" s="48"/>
      <c r="T148" s="49">
        <v>0</v>
      </c>
      <c r="U148" s="239">
        <v>0</v>
      </c>
      <c r="V148" s="285">
        <f t="shared" si="21"/>
        <v>10000000</v>
      </c>
      <c r="W148" s="306">
        <v>10000000</v>
      </c>
      <c r="X148" s="135">
        <v>43959</v>
      </c>
      <c r="Y148" s="135">
        <v>43963</v>
      </c>
      <c r="Z148" s="135">
        <v>44023</v>
      </c>
      <c r="AA148" s="136">
        <v>60</v>
      </c>
      <c r="AB148" s="136">
        <v>0</v>
      </c>
      <c r="AC148" s="136">
        <v>0</v>
      </c>
      <c r="AD148" s="133"/>
      <c r="AE148" s="137"/>
      <c r="AF148" s="135"/>
      <c r="AG148" s="134"/>
      <c r="AH148" s="131"/>
      <c r="AI148" s="131"/>
      <c r="AJ148" s="131" t="s">
        <v>1474</v>
      </c>
      <c r="AK148" s="131"/>
      <c r="AL148" s="138">
        <f t="shared" si="22"/>
        <v>1</v>
      </c>
      <c r="AN148" s="73">
        <f>IF(SUMPRODUCT((A$14:A148=A148)*(B$14:B148=B148)*(D$14:D148=D148))&gt;1,0,1)</f>
        <v>1</v>
      </c>
      <c r="AO148" s="50" t="str">
        <f t="shared" si="15"/>
        <v>Contratos de prestación de servicios profesionales y de apoyo a la gestión</v>
      </c>
      <c r="AP148" s="50" t="str">
        <f t="shared" si="16"/>
        <v>Contratación directa</v>
      </c>
      <c r="AQ148" s="50" t="str">
        <f>IF(ISBLANK(G148),1,IFERROR(VLOOKUP(G148,Tipo!$C$12:$C$27,1,FALSE),"NO"))</f>
        <v>Prestación de servicios profesionales y de apoyo a la gestión, o para la ejecución de trabajos artísticos que sólo puedan encomendarse a determinadas personas naturales;</v>
      </c>
      <c r="AR148" s="50" t="str">
        <f t="shared" si="17"/>
        <v>Inversión</v>
      </c>
      <c r="AS148" s="50" t="str">
        <f>IF(ISBLANK(K148),1,IFERROR(VLOOKUP(K148,Eje_Pilar_Prop!C133:C234,1,FALSE),"NO"))</f>
        <v>NO</v>
      </c>
      <c r="AT148" s="50" t="str">
        <f t="shared" si="23"/>
        <v>SECOP II</v>
      </c>
      <c r="AU148" s="38">
        <f t="shared" si="18"/>
        <v>1</v>
      </c>
      <c r="AV148" s="50" t="str">
        <f t="shared" si="20"/>
        <v>Bogotá Mejor para Todos</v>
      </c>
    </row>
    <row r="149" spans="1:48" ht="45" customHeight="1">
      <c r="A149" s="204">
        <v>138</v>
      </c>
      <c r="B149" s="131">
        <v>2020</v>
      </c>
      <c r="C149" s="131" t="s">
        <v>353</v>
      </c>
      <c r="D149" s="210" t="s">
        <v>579</v>
      </c>
      <c r="E149" s="210" t="s">
        <v>140</v>
      </c>
      <c r="F149" s="210" t="s">
        <v>34</v>
      </c>
      <c r="G149" s="210" t="s">
        <v>161</v>
      </c>
      <c r="H149" s="229" t="s">
        <v>931</v>
      </c>
      <c r="I149" s="229" t="s">
        <v>135</v>
      </c>
      <c r="J149" s="229" t="s">
        <v>362</v>
      </c>
      <c r="K149" s="131">
        <v>18</v>
      </c>
      <c r="L149" s="234" t="str">
        <f>IF(ISERROR(VLOOKUP(K149,Eje_Pilar_Prop!$C$2:$E$104,2,FALSE))," ",VLOOKUP(K149,Eje_Pilar_Prop!$C$2:$E$104,2,FALSE))</f>
        <v>Mejor movilidad para todos</v>
      </c>
      <c r="M149" s="234" t="str">
        <f>IF(ISERROR(VLOOKUP(K149,Eje_Pilar_Prop!$C$2:$E$104,3,FALSE))," ",VLOOKUP(K149,Eje_Pilar_Prop!$C$2:$E$104,3,FALSE))</f>
        <v>Pilar 2 Democracía Urbana</v>
      </c>
      <c r="N149" s="132">
        <v>1490</v>
      </c>
      <c r="O149" s="133">
        <v>22468429</v>
      </c>
      <c r="P149" s="131" t="s">
        <v>1215</v>
      </c>
      <c r="Q149" s="239">
        <v>10000000</v>
      </c>
      <c r="R149" s="65"/>
      <c r="S149" s="48"/>
      <c r="T149" s="49">
        <v>0</v>
      </c>
      <c r="U149" s="239">
        <v>0</v>
      </c>
      <c r="V149" s="285">
        <f t="shared" si="21"/>
        <v>10000000</v>
      </c>
      <c r="W149" s="306">
        <v>10000000</v>
      </c>
      <c r="X149" s="135">
        <v>43959</v>
      </c>
      <c r="Y149" s="135">
        <v>43962</v>
      </c>
      <c r="Z149" s="135">
        <v>44022</v>
      </c>
      <c r="AA149" s="136">
        <v>60</v>
      </c>
      <c r="AB149" s="136">
        <v>0</v>
      </c>
      <c r="AC149" s="136">
        <v>0</v>
      </c>
      <c r="AD149" s="133"/>
      <c r="AE149" s="137"/>
      <c r="AF149" s="135"/>
      <c r="AG149" s="134"/>
      <c r="AH149" s="131"/>
      <c r="AI149" s="131"/>
      <c r="AJ149" s="131" t="s">
        <v>1474</v>
      </c>
      <c r="AK149" s="131"/>
      <c r="AL149" s="138">
        <f t="shared" si="22"/>
        <v>1</v>
      </c>
      <c r="AN149" s="73">
        <f>IF(SUMPRODUCT((A$14:A149=A149)*(B$14:B149=B149)*(D$14:D149=D149))&gt;1,0,1)</f>
        <v>1</v>
      </c>
      <c r="AO149" s="50" t="str">
        <f t="shared" ref="AO149:AO211" si="24">IF(ISBLANK(E149),1,IFERROR(VLOOKUP(E149,tipo,1,FALSE),"NO"))</f>
        <v>Contratos de prestación de servicios profesionales y de apoyo a la gestión</v>
      </c>
      <c r="AP149" s="50" t="str">
        <f t="shared" ref="AP149:AP211" si="25">IF(ISBLANK(F149),1,IFERROR(VLOOKUP(F149,modal,1,FALSE),"NO"))</f>
        <v>Contratación directa</v>
      </c>
      <c r="AQ149" s="50" t="str">
        <f>IF(ISBLANK(G149),1,IFERROR(VLOOKUP(G149,Tipo!$C$12:$C$27,1,FALSE),"NO"))</f>
        <v>Prestación de servicios profesionales y de apoyo a la gestión, o para la ejecución de trabajos artísticos que sólo puedan encomendarse a determinadas personas naturales;</v>
      </c>
      <c r="AR149" s="50" t="str">
        <f t="shared" ref="AR149:AR211" si="26">IF(ISBLANK(I149),1,IFERROR(VLOOKUP(I149,afectacion,1,FALSE),"NO"))</f>
        <v>Inversión</v>
      </c>
      <c r="AS149" s="50" t="str">
        <f>IF(ISBLANK(K149),1,IFERROR(VLOOKUP(K149,Eje_Pilar_Prop!C134:C235,1,FALSE),"NO"))</f>
        <v>NO</v>
      </c>
      <c r="AT149" s="50" t="str">
        <f t="shared" si="23"/>
        <v>SECOP II</v>
      </c>
      <c r="AU149" s="38">
        <f t="shared" si="18"/>
        <v>1</v>
      </c>
      <c r="AV149" s="50" t="str">
        <f t="shared" si="20"/>
        <v>Bogotá Mejor para Todos</v>
      </c>
    </row>
    <row r="150" spans="1:48" ht="45" customHeight="1">
      <c r="A150" s="204">
        <v>139</v>
      </c>
      <c r="B150" s="131">
        <v>2020</v>
      </c>
      <c r="C150" s="131" t="s">
        <v>353</v>
      </c>
      <c r="D150" s="210" t="s">
        <v>580</v>
      </c>
      <c r="E150" s="210" t="s">
        <v>140</v>
      </c>
      <c r="F150" s="210" t="s">
        <v>34</v>
      </c>
      <c r="G150" s="210" t="s">
        <v>161</v>
      </c>
      <c r="H150" s="229" t="s">
        <v>940</v>
      </c>
      <c r="I150" s="229" t="s">
        <v>135</v>
      </c>
      <c r="J150" s="229" t="s">
        <v>362</v>
      </c>
      <c r="K150" s="131">
        <v>18</v>
      </c>
      <c r="L150" s="234" t="str">
        <f>IF(ISERROR(VLOOKUP(K150,Eje_Pilar_Prop!$C$2:$E$104,2,FALSE))," ",VLOOKUP(K150,Eje_Pilar_Prop!$C$2:$E$104,2,FALSE))</f>
        <v>Mejor movilidad para todos</v>
      </c>
      <c r="M150" s="234" t="str">
        <f>IF(ISERROR(VLOOKUP(K150,Eje_Pilar_Prop!$C$2:$E$104,3,FALSE))," ",VLOOKUP(K150,Eje_Pilar_Prop!$C$2:$E$104,3,FALSE))</f>
        <v>Pilar 2 Democracía Urbana</v>
      </c>
      <c r="N150" s="132">
        <v>1490</v>
      </c>
      <c r="O150" s="239">
        <v>73202903</v>
      </c>
      <c r="P150" s="131" t="s">
        <v>1216</v>
      </c>
      <c r="Q150" s="239">
        <v>10000000</v>
      </c>
      <c r="R150" s="65"/>
      <c r="S150" s="48"/>
      <c r="T150" s="49">
        <v>0</v>
      </c>
      <c r="U150" s="239">
        <v>0</v>
      </c>
      <c r="V150" s="285">
        <f t="shared" si="21"/>
        <v>10000000</v>
      </c>
      <c r="W150" s="306">
        <v>10000000</v>
      </c>
      <c r="X150" s="135">
        <v>43959</v>
      </c>
      <c r="Y150" s="135">
        <v>43963</v>
      </c>
      <c r="Z150" s="135">
        <v>44023</v>
      </c>
      <c r="AA150" s="136">
        <v>60</v>
      </c>
      <c r="AB150" s="136">
        <v>0</v>
      </c>
      <c r="AC150" s="136">
        <v>0</v>
      </c>
      <c r="AD150" s="133"/>
      <c r="AE150" s="137"/>
      <c r="AF150" s="135"/>
      <c r="AG150" s="134"/>
      <c r="AH150" s="131"/>
      <c r="AI150" s="131"/>
      <c r="AJ150" s="131" t="s">
        <v>1474</v>
      </c>
      <c r="AK150" s="131"/>
      <c r="AL150" s="138">
        <f t="shared" si="22"/>
        <v>1</v>
      </c>
      <c r="AN150" s="73">
        <f>IF(SUMPRODUCT((A$14:A150=A150)*(B$14:B150=B150)*(D$14:D150=D150))&gt;1,0,1)</f>
        <v>1</v>
      </c>
      <c r="AO150" s="50" t="str">
        <f t="shared" si="24"/>
        <v>Contratos de prestación de servicios profesionales y de apoyo a la gestión</v>
      </c>
      <c r="AP150" s="50" t="str">
        <f t="shared" si="25"/>
        <v>Contratación directa</v>
      </c>
      <c r="AQ150" s="50" t="str">
        <f>IF(ISBLANK(G150),1,IFERROR(VLOOKUP(G150,Tipo!$C$12:$C$27,1,FALSE),"NO"))</f>
        <v>Prestación de servicios profesionales y de apoyo a la gestión, o para la ejecución de trabajos artísticos que sólo puedan encomendarse a determinadas personas naturales;</v>
      </c>
      <c r="AR150" s="50" t="str">
        <f t="shared" si="26"/>
        <v>Inversión</v>
      </c>
      <c r="AS150" s="50" t="str">
        <f>IF(ISBLANK(K150),1,IFERROR(VLOOKUP(K150,Eje_Pilar_Prop!C135:C236,1,FALSE),"NO"))</f>
        <v>NO</v>
      </c>
      <c r="AT150" s="50" t="str">
        <f t="shared" si="23"/>
        <v>SECOP II</v>
      </c>
      <c r="AU150" s="38">
        <f t="shared" si="18"/>
        <v>1</v>
      </c>
      <c r="AV150" s="50" t="str">
        <f t="shared" si="20"/>
        <v>Bogotá Mejor para Todos</v>
      </c>
    </row>
    <row r="151" spans="1:48" ht="45" customHeight="1">
      <c r="A151" s="204">
        <v>140</v>
      </c>
      <c r="B151" s="131">
        <v>2020</v>
      </c>
      <c r="C151" s="131" t="s">
        <v>353</v>
      </c>
      <c r="D151" s="210" t="s">
        <v>581</v>
      </c>
      <c r="E151" s="210" t="s">
        <v>140</v>
      </c>
      <c r="F151" s="210" t="s">
        <v>34</v>
      </c>
      <c r="G151" s="210" t="s">
        <v>161</v>
      </c>
      <c r="H151" s="229" t="s">
        <v>931</v>
      </c>
      <c r="I151" s="229" t="s">
        <v>135</v>
      </c>
      <c r="J151" s="229" t="s">
        <v>362</v>
      </c>
      <c r="K151" s="131">
        <v>17</v>
      </c>
      <c r="L151" s="234" t="str">
        <f>IF(ISERROR(VLOOKUP(K151,Eje_Pilar_Prop!$C$2:$E$104,2,FALSE))," ",VLOOKUP(K151,Eje_Pilar_Prop!$C$2:$E$104,2,FALSE))</f>
        <v>Espacio público, derecho de todos</v>
      </c>
      <c r="M151" s="234" t="str">
        <f>IF(ISERROR(VLOOKUP(K151,Eje_Pilar_Prop!$C$2:$E$104,3,FALSE))," ",VLOOKUP(K151,Eje_Pilar_Prop!$C$2:$E$104,3,FALSE))</f>
        <v>Pilar 2 Democracía Urbana</v>
      </c>
      <c r="N151" s="132">
        <v>1488</v>
      </c>
      <c r="O151" s="239">
        <v>8833949</v>
      </c>
      <c r="P151" s="131" t="s">
        <v>1217</v>
      </c>
      <c r="Q151" s="239">
        <v>10000000</v>
      </c>
      <c r="R151" s="65"/>
      <c r="S151" s="48"/>
      <c r="T151" s="49">
        <v>0</v>
      </c>
      <c r="U151" s="239">
        <v>0</v>
      </c>
      <c r="V151" s="251">
        <f t="shared" si="21"/>
        <v>10000000</v>
      </c>
      <c r="W151" s="306">
        <v>9015406</v>
      </c>
      <c r="X151" s="135">
        <v>43959</v>
      </c>
      <c r="Y151" s="135">
        <v>43959</v>
      </c>
      <c r="Z151" s="135">
        <v>44019</v>
      </c>
      <c r="AA151" s="136">
        <v>60</v>
      </c>
      <c r="AB151" s="136">
        <v>0</v>
      </c>
      <c r="AC151" s="136">
        <v>0</v>
      </c>
      <c r="AD151" s="133"/>
      <c r="AE151" s="137"/>
      <c r="AF151" s="135"/>
      <c r="AG151" s="134"/>
      <c r="AH151" s="131"/>
      <c r="AI151" s="131"/>
      <c r="AJ151" s="131" t="s">
        <v>1474</v>
      </c>
      <c r="AK151" s="131"/>
      <c r="AL151" s="138">
        <f t="shared" si="22"/>
        <v>0.90154060000000003</v>
      </c>
      <c r="AN151" s="73">
        <f>IF(SUMPRODUCT((A$14:A151=A151)*(B$14:B151=B151)*(D$14:D151=D151))&gt;1,0,1)</f>
        <v>1</v>
      </c>
      <c r="AO151" s="50" t="str">
        <f t="shared" si="24"/>
        <v>Contratos de prestación de servicios profesionales y de apoyo a la gestión</v>
      </c>
      <c r="AP151" s="50" t="str">
        <f t="shared" si="25"/>
        <v>Contratación directa</v>
      </c>
      <c r="AQ151" s="50" t="str">
        <f>IF(ISBLANK(G151),1,IFERROR(VLOOKUP(G151,Tipo!$C$12:$C$27,1,FALSE),"NO"))</f>
        <v>Prestación de servicios profesionales y de apoyo a la gestión, o para la ejecución de trabajos artísticos que sólo puedan encomendarse a determinadas personas naturales;</v>
      </c>
      <c r="AR151" s="50" t="str">
        <f t="shared" si="26"/>
        <v>Inversión</v>
      </c>
      <c r="AS151" s="50" t="str">
        <f>IF(ISBLANK(K151),1,IFERROR(VLOOKUP(K151,Eje_Pilar_Prop!C136:C237,1,FALSE),"NO"))</f>
        <v>NO</v>
      </c>
      <c r="AT151" s="50" t="str">
        <f t="shared" si="23"/>
        <v>SECOP II</v>
      </c>
      <c r="AU151" s="38">
        <f t="shared" si="18"/>
        <v>1</v>
      </c>
      <c r="AV151" s="50" t="str">
        <f t="shared" si="20"/>
        <v>Bogotá Mejor para Todos</v>
      </c>
    </row>
    <row r="152" spans="1:48" ht="45" customHeight="1">
      <c r="A152" s="204">
        <v>141</v>
      </c>
      <c r="B152" s="131">
        <v>2020</v>
      </c>
      <c r="C152" s="131" t="s">
        <v>352</v>
      </c>
      <c r="D152" s="210" t="s">
        <v>582</v>
      </c>
      <c r="E152" s="210" t="s">
        <v>138</v>
      </c>
      <c r="F152" s="210" t="s">
        <v>34</v>
      </c>
      <c r="G152" s="210" t="s">
        <v>153</v>
      </c>
      <c r="H152" s="229" t="s">
        <v>941</v>
      </c>
      <c r="I152" s="229" t="s">
        <v>135</v>
      </c>
      <c r="J152" s="229" t="s">
        <v>362</v>
      </c>
      <c r="K152" s="131">
        <v>3</v>
      </c>
      <c r="L152" s="234" t="str">
        <f>IF(ISERROR(VLOOKUP(K152,Eje_Pilar_Prop!$C$2:$E$104,2,FALSE))," ",VLOOKUP(K152,Eje_Pilar_Prop!$C$2:$E$104,2,FALSE))</f>
        <v>Igualdad y autonomía para una Bogotá incluyente</v>
      </c>
      <c r="M152" s="234" t="str">
        <f>IF(ISERROR(VLOOKUP(K152,Eje_Pilar_Prop!$C$2:$E$104,3,FALSE))," ",VLOOKUP(K152,Eje_Pilar_Prop!$C$2:$E$104,3,FALSE))</f>
        <v>Pilar 1 Igualdad de Calidad de Vida</v>
      </c>
      <c r="N152" s="132">
        <v>1475</v>
      </c>
      <c r="O152" s="239">
        <v>860070301</v>
      </c>
      <c r="P152" s="131" t="s">
        <v>1218</v>
      </c>
      <c r="Q152" s="239">
        <v>5920471400</v>
      </c>
      <c r="R152" s="65"/>
      <c r="S152" s="48"/>
      <c r="T152" s="49">
        <v>0</v>
      </c>
      <c r="U152" s="239">
        <v>0</v>
      </c>
      <c r="V152" s="251">
        <f t="shared" si="21"/>
        <v>5920471400</v>
      </c>
      <c r="W152" s="306">
        <v>4891015979</v>
      </c>
      <c r="X152" s="135">
        <v>43957</v>
      </c>
      <c r="Y152" s="135">
        <v>43966</v>
      </c>
      <c r="Z152" s="135">
        <v>44113</v>
      </c>
      <c r="AA152" s="136">
        <v>120</v>
      </c>
      <c r="AB152" s="136">
        <v>1</v>
      </c>
      <c r="AC152" s="136">
        <v>20</v>
      </c>
      <c r="AD152" s="133"/>
      <c r="AE152" s="137"/>
      <c r="AF152" s="135"/>
      <c r="AG152" s="134"/>
      <c r="AH152" s="131"/>
      <c r="AI152" s="131"/>
      <c r="AJ152" s="131" t="s">
        <v>1474</v>
      </c>
      <c r="AK152" s="131"/>
      <c r="AL152" s="138">
        <f t="shared" si="22"/>
        <v>0.82611934904372653</v>
      </c>
      <c r="AN152" s="73">
        <f>IF(SUMPRODUCT((A$14:A152=A152)*(B$14:B152=B152)*(D$14:D152=D152))&gt;1,0,1)</f>
        <v>1</v>
      </c>
      <c r="AO152" s="50" t="str">
        <f t="shared" si="24"/>
        <v>Contratos de prestación de servicios</v>
      </c>
      <c r="AP152" s="50" t="str">
        <f t="shared" si="25"/>
        <v>Contratación directa</v>
      </c>
      <c r="AQ152" s="50" t="str">
        <f>IF(ISBLANK(G152),1,IFERROR(VLOOKUP(G152,Tipo!$C$12:$C$27,1,FALSE),"NO"))</f>
        <v>Urgencia manifiesta</v>
      </c>
      <c r="AR152" s="50" t="str">
        <f t="shared" si="26"/>
        <v>Inversión</v>
      </c>
      <c r="AS152" s="50" t="str">
        <f>IF(ISBLANK(K152),1,IFERROR(VLOOKUP(K152,Eje_Pilar_Prop!C137:C238,1,FALSE),"NO"))</f>
        <v>NO</v>
      </c>
      <c r="AT152" s="50" t="str">
        <f t="shared" si="23"/>
        <v>SECOP I</v>
      </c>
      <c r="AU152" s="38">
        <f t="shared" si="18"/>
        <v>1</v>
      </c>
      <c r="AV152" s="50" t="str">
        <f t="shared" si="20"/>
        <v>Bogotá Mejor para Todos</v>
      </c>
    </row>
    <row r="153" spans="1:48" ht="45" customHeight="1">
      <c r="A153" s="204">
        <v>142</v>
      </c>
      <c r="B153" s="131">
        <v>2020</v>
      </c>
      <c r="C153" s="131" t="s">
        <v>353</v>
      </c>
      <c r="D153" s="210" t="s">
        <v>583</v>
      </c>
      <c r="E153" s="210" t="s">
        <v>140</v>
      </c>
      <c r="F153" s="210" t="s">
        <v>34</v>
      </c>
      <c r="G153" s="210" t="s">
        <v>161</v>
      </c>
      <c r="H153" s="229" t="s">
        <v>942</v>
      </c>
      <c r="I153" s="229" t="s">
        <v>135</v>
      </c>
      <c r="J153" s="229" t="s">
        <v>362</v>
      </c>
      <c r="K153" s="131">
        <v>45</v>
      </c>
      <c r="L153" s="234" t="str">
        <f>IF(ISERROR(VLOOKUP(K153,Eje_Pilar_Prop!$C$2:$E$104,2,FALSE))," ",VLOOKUP(K153,Eje_Pilar_Prop!$C$2:$E$104,2,FALSE))</f>
        <v>Gobernanza e influencia local, regional e internacional</v>
      </c>
      <c r="M153" s="234" t="str">
        <f>IF(ISERROR(VLOOKUP(K153,Eje_Pilar_Prop!$C$2:$E$104,3,FALSE))," ",VLOOKUP(K153,Eje_Pilar_Prop!$C$2:$E$104,3,FALSE))</f>
        <v>Eje Transversal 4 Gobierno Legitimo, Fortalecimiento Local y Eficiencia</v>
      </c>
      <c r="N153" s="132">
        <v>1501</v>
      </c>
      <c r="O153" s="133">
        <v>1030576304</v>
      </c>
      <c r="P153" s="131" t="s">
        <v>1219</v>
      </c>
      <c r="Q153" s="239">
        <v>62300000</v>
      </c>
      <c r="R153" s="65"/>
      <c r="S153" s="48"/>
      <c r="T153" s="49">
        <v>1</v>
      </c>
      <c r="U153" s="239">
        <v>17800000</v>
      </c>
      <c r="V153" s="251">
        <f t="shared" si="21"/>
        <v>80100000</v>
      </c>
      <c r="W153" s="257">
        <v>60223333</v>
      </c>
      <c r="X153" s="135">
        <v>43959</v>
      </c>
      <c r="Y153" s="135">
        <v>43959</v>
      </c>
      <c r="Z153" s="135">
        <v>44234</v>
      </c>
      <c r="AA153" s="136">
        <v>210</v>
      </c>
      <c r="AB153" s="136">
        <v>1</v>
      </c>
      <c r="AC153" s="136">
        <v>60</v>
      </c>
      <c r="AD153" s="133"/>
      <c r="AE153" s="137"/>
      <c r="AF153" s="135"/>
      <c r="AG153" s="134"/>
      <c r="AH153" s="131"/>
      <c r="AI153" s="131" t="s">
        <v>1474</v>
      </c>
      <c r="AJ153" s="131"/>
      <c r="AK153" s="131"/>
      <c r="AL153" s="138">
        <f t="shared" si="22"/>
        <v>0.75185184769038704</v>
      </c>
      <c r="AN153" s="73">
        <f>IF(SUMPRODUCT((A$14:A153=A153)*(B$14:B153=B153)*(D$14:D153=D153))&gt;1,0,1)</f>
        <v>1</v>
      </c>
      <c r="AO153" s="50" t="str">
        <f t="shared" si="24"/>
        <v>Contratos de prestación de servicios profesionales y de apoyo a la gestión</v>
      </c>
      <c r="AP153" s="50" t="str">
        <f t="shared" si="25"/>
        <v>Contratación directa</v>
      </c>
      <c r="AQ153" s="50" t="str">
        <f>IF(ISBLANK(G153),1,IFERROR(VLOOKUP(G153,Tipo!$C$12:$C$27,1,FALSE),"NO"))</f>
        <v>Prestación de servicios profesionales y de apoyo a la gestión, o para la ejecución de trabajos artísticos que sólo puedan encomendarse a determinadas personas naturales;</v>
      </c>
      <c r="AR153" s="50" t="str">
        <f t="shared" si="26"/>
        <v>Inversión</v>
      </c>
      <c r="AS153" s="50" t="str">
        <f>IF(ISBLANK(K153),1,IFERROR(VLOOKUP(K153,Eje_Pilar_Prop!C138:C239,1,FALSE),"NO"))</f>
        <v>NO</v>
      </c>
      <c r="AT153" s="50" t="str">
        <f t="shared" si="23"/>
        <v>SECOP II</v>
      </c>
      <c r="AU153" s="38">
        <f t="shared" ref="AU153:AU215" si="27">IF(OR(YEAR(X153)=2020,ISBLANK(X153)),1,"NO")</f>
        <v>1</v>
      </c>
      <c r="AV153" s="50" t="str">
        <f t="shared" si="20"/>
        <v>Bogotá Mejor para Todos</v>
      </c>
    </row>
    <row r="154" spans="1:48" ht="45" customHeight="1">
      <c r="A154" s="204">
        <v>143</v>
      </c>
      <c r="B154" s="131">
        <v>2020</v>
      </c>
      <c r="C154" s="131" t="s">
        <v>353</v>
      </c>
      <c r="D154" s="210" t="s">
        <v>584</v>
      </c>
      <c r="E154" s="210" t="s">
        <v>140</v>
      </c>
      <c r="F154" s="210" t="s">
        <v>34</v>
      </c>
      <c r="G154" s="210" t="s">
        <v>161</v>
      </c>
      <c r="H154" s="229" t="s">
        <v>940</v>
      </c>
      <c r="I154" s="229" t="s">
        <v>135</v>
      </c>
      <c r="J154" s="229" t="s">
        <v>362</v>
      </c>
      <c r="K154" s="131">
        <v>18</v>
      </c>
      <c r="L154" s="234" t="str">
        <f>IF(ISERROR(VLOOKUP(K154,Eje_Pilar_Prop!$C$2:$E$104,2,FALSE))," ",VLOOKUP(K154,Eje_Pilar_Prop!$C$2:$E$104,2,FALSE))</f>
        <v>Mejor movilidad para todos</v>
      </c>
      <c r="M154" s="234" t="str">
        <f>IF(ISERROR(VLOOKUP(K154,Eje_Pilar_Prop!$C$2:$E$104,3,FALSE))," ",VLOOKUP(K154,Eje_Pilar_Prop!$C$2:$E$104,3,FALSE))</f>
        <v>Pilar 2 Democracía Urbana</v>
      </c>
      <c r="N154" s="132">
        <v>1490</v>
      </c>
      <c r="O154" s="133">
        <v>92527035</v>
      </c>
      <c r="P154" s="131" t="s">
        <v>1220</v>
      </c>
      <c r="Q154" s="239">
        <v>10000000</v>
      </c>
      <c r="R154" s="65"/>
      <c r="S154" s="48"/>
      <c r="T154" s="49">
        <v>0</v>
      </c>
      <c r="U154" s="239">
        <v>0</v>
      </c>
      <c r="V154" s="285">
        <f t="shared" si="21"/>
        <v>10000000</v>
      </c>
      <c r="W154" s="306">
        <v>10000000</v>
      </c>
      <c r="X154" s="135">
        <v>43962</v>
      </c>
      <c r="Y154" s="135">
        <v>43962</v>
      </c>
      <c r="Z154" s="135">
        <v>44022</v>
      </c>
      <c r="AA154" s="136">
        <v>60</v>
      </c>
      <c r="AB154" s="136">
        <v>0</v>
      </c>
      <c r="AC154" s="136">
        <v>0</v>
      </c>
      <c r="AD154" s="133"/>
      <c r="AE154" s="137"/>
      <c r="AF154" s="135"/>
      <c r="AG154" s="134"/>
      <c r="AH154" s="131"/>
      <c r="AI154" s="131"/>
      <c r="AJ154" s="131" t="s">
        <v>1474</v>
      </c>
      <c r="AK154" s="131"/>
      <c r="AL154" s="138">
        <f t="shared" si="22"/>
        <v>1</v>
      </c>
      <c r="AN154" s="73">
        <f>IF(SUMPRODUCT((A$14:A154=A154)*(B$14:B154=B154)*(D$14:D154=D154))&gt;1,0,1)</f>
        <v>1</v>
      </c>
      <c r="AO154" s="50" t="str">
        <f t="shared" si="24"/>
        <v>Contratos de prestación de servicios profesionales y de apoyo a la gestión</v>
      </c>
      <c r="AP154" s="50" t="str">
        <f t="shared" si="25"/>
        <v>Contratación directa</v>
      </c>
      <c r="AQ154" s="50" t="str">
        <f>IF(ISBLANK(G154),1,IFERROR(VLOOKUP(G154,Tipo!$C$12:$C$27,1,FALSE),"NO"))</f>
        <v>Prestación de servicios profesionales y de apoyo a la gestión, o para la ejecución de trabajos artísticos que sólo puedan encomendarse a determinadas personas naturales;</v>
      </c>
      <c r="AR154" s="50" t="str">
        <f t="shared" si="26"/>
        <v>Inversión</v>
      </c>
      <c r="AS154" s="50" t="str">
        <f>IF(ISBLANK(K154),1,IFERROR(VLOOKUP(K154,Eje_Pilar_Prop!C139:C240,1,FALSE),"NO"))</f>
        <v>NO</v>
      </c>
      <c r="AT154" s="50" t="str">
        <f t="shared" si="23"/>
        <v>SECOP II</v>
      </c>
      <c r="AU154" s="38">
        <f t="shared" si="27"/>
        <v>1</v>
      </c>
      <c r="AV154" s="50" t="str">
        <f t="shared" si="20"/>
        <v>Bogotá Mejor para Todos</v>
      </c>
    </row>
    <row r="155" spans="1:48" ht="45" customHeight="1">
      <c r="A155" s="204">
        <v>144</v>
      </c>
      <c r="B155" s="131">
        <v>2020</v>
      </c>
      <c r="C155" s="131" t="s">
        <v>353</v>
      </c>
      <c r="D155" s="210" t="s">
        <v>585</v>
      </c>
      <c r="E155" s="210" t="s">
        <v>140</v>
      </c>
      <c r="F155" s="210" t="s">
        <v>34</v>
      </c>
      <c r="G155" s="210" t="s">
        <v>161</v>
      </c>
      <c r="H155" s="229" t="s">
        <v>937</v>
      </c>
      <c r="I155" s="229" t="s">
        <v>135</v>
      </c>
      <c r="J155" s="229" t="s">
        <v>362</v>
      </c>
      <c r="K155" s="131">
        <v>45</v>
      </c>
      <c r="L155" s="234" t="str">
        <f>IF(ISERROR(VLOOKUP(K155,Eje_Pilar_Prop!$C$2:$E$104,2,FALSE))," ",VLOOKUP(K155,Eje_Pilar_Prop!$C$2:$E$104,2,FALSE))</f>
        <v>Gobernanza e influencia local, regional e internacional</v>
      </c>
      <c r="M155" s="234" t="str">
        <f>IF(ISERROR(VLOOKUP(K155,Eje_Pilar_Prop!$C$2:$E$104,3,FALSE))," ",VLOOKUP(K155,Eje_Pilar_Prop!$C$2:$E$104,3,FALSE))</f>
        <v>Eje Transversal 4 Gobierno Legitimo, Fortalecimiento Local y Eficiencia</v>
      </c>
      <c r="N155" s="132">
        <v>1501</v>
      </c>
      <c r="O155" s="133">
        <v>1069432638</v>
      </c>
      <c r="P155" s="131" t="s">
        <v>1221</v>
      </c>
      <c r="Q155" s="239">
        <v>62300000</v>
      </c>
      <c r="R155" s="65"/>
      <c r="S155" s="48"/>
      <c r="T155" s="49">
        <v>1</v>
      </c>
      <c r="U155" s="239">
        <v>17800000</v>
      </c>
      <c r="V155" s="251">
        <f t="shared" si="21"/>
        <v>80100000</v>
      </c>
      <c r="W155" s="257">
        <v>58146667</v>
      </c>
      <c r="X155" s="135">
        <v>43965</v>
      </c>
      <c r="Y155" s="135">
        <v>43966</v>
      </c>
      <c r="Z155" s="135">
        <v>44241</v>
      </c>
      <c r="AA155" s="136">
        <v>210</v>
      </c>
      <c r="AB155" s="136">
        <v>1</v>
      </c>
      <c r="AC155" s="136">
        <v>60</v>
      </c>
      <c r="AD155" s="133"/>
      <c r="AE155" s="137"/>
      <c r="AF155" s="135"/>
      <c r="AG155" s="134"/>
      <c r="AH155" s="131"/>
      <c r="AI155" s="131" t="s">
        <v>1474</v>
      </c>
      <c r="AJ155" s="131"/>
      <c r="AK155" s="131"/>
      <c r="AL155" s="138">
        <f t="shared" si="22"/>
        <v>0.72592593008739081</v>
      </c>
      <c r="AN155" s="73">
        <f>IF(SUMPRODUCT((A$14:A155=A155)*(B$14:B155=B155)*(D$14:D155=D155))&gt;1,0,1)</f>
        <v>1</v>
      </c>
      <c r="AO155" s="50" t="str">
        <f t="shared" si="24"/>
        <v>Contratos de prestación de servicios profesionales y de apoyo a la gestión</v>
      </c>
      <c r="AP155" s="50" t="str">
        <f t="shared" si="25"/>
        <v>Contratación directa</v>
      </c>
      <c r="AQ155" s="50" t="str">
        <f>IF(ISBLANK(G155),1,IFERROR(VLOOKUP(G155,Tipo!$C$12:$C$27,1,FALSE),"NO"))</f>
        <v>Prestación de servicios profesionales y de apoyo a la gestión, o para la ejecución de trabajos artísticos que sólo puedan encomendarse a determinadas personas naturales;</v>
      </c>
      <c r="AR155" s="50" t="str">
        <f t="shared" si="26"/>
        <v>Inversión</v>
      </c>
      <c r="AS155" s="50" t="str">
        <f>IF(ISBLANK(K155),1,IFERROR(VLOOKUP(K155,Eje_Pilar_Prop!C140:C241,1,FALSE),"NO"))</f>
        <v>NO</v>
      </c>
      <c r="AT155" s="50" t="str">
        <f t="shared" si="23"/>
        <v>SECOP II</v>
      </c>
      <c r="AU155" s="38">
        <f t="shared" si="27"/>
        <v>1</v>
      </c>
      <c r="AV155" s="50" t="str">
        <f t="shared" si="20"/>
        <v>Bogotá Mejor para Todos</v>
      </c>
    </row>
    <row r="156" spans="1:48" ht="45" customHeight="1">
      <c r="A156" s="204">
        <v>145</v>
      </c>
      <c r="B156" s="131">
        <v>2020</v>
      </c>
      <c r="C156" s="131" t="s">
        <v>353</v>
      </c>
      <c r="D156" s="210" t="s">
        <v>586</v>
      </c>
      <c r="E156" s="210" t="s">
        <v>140</v>
      </c>
      <c r="F156" s="210" t="s">
        <v>34</v>
      </c>
      <c r="G156" s="210" t="s">
        <v>161</v>
      </c>
      <c r="H156" s="229" t="s">
        <v>943</v>
      </c>
      <c r="I156" s="229" t="s">
        <v>135</v>
      </c>
      <c r="J156" s="229" t="s">
        <v>362</v>
      </c>
      <c r="K156" s="131">
        <v>45</v>
      </c>
      <c r="L156" s="234" t="str">
        <f>IF(ISERROR(VLOOKUP(K156,Eje_Pilar_Prop!$C$2:$E$104,2,FALSE))," ",VLOOKUP(K156,Eje_Pilar_Prop!$C$2:$E$104,2,FALSE))</f>
        <v>Gobernanza e influencia local, regional e internacional</v>
      </c>
      <c r="M156" s="234" t="str">
        <f>IF(ISERROR(VLOOKUP(K156,Eje_Pilar_Prop!$C$2:$E$104,3,FALSE))," ",VLOOKUP(K156,Eje_Pilar_Prop!$C$2:$E$104,3,FALSE))</f>
        <v>Eje Transversal 4 Gobierno Legitimo, Fortalecimiento Local y Eficiencia</v>
      </c>
      <c r="N156" s="132">
        <v>1501</v>
      </c>
      <c r="O156" s="133">
        <v>38363483</v>
      </c>
      <c r="P156" s="131" t="s">
        <v>1222</v>
      </c>
      <c r="Q156" s="239">
        <v>62300000</v>
      </c>
      <c r="R156" s="65"/>
      <c r="S156" s="48"/>
      <c r="T156" s="49">
        <v>1</v>
      </c>
      <c r="U156" s="239">
        <v>17800000</v>
      </c>
      <c r="V156" s="251">
        <f t="shared" si="21"/>
        <v>80100000</v>
      </c>
      <c r="W156" s="257">
        <v>58740000</v>
      </c>
      <c r="X156" s="135">
        <v>43963</v>
      </c>
      <c r="Y156" s="135">
        <v>43964</v>
      </c>
      <c r="Z156" s="135">
        <v>44239</v>
      </c>
      <c r="AA156" s="136">
        <v>210</v>
      </c>
      <c r="AB156" s="136">
        <v>1</v>
      </c>
      <c r="AC156" s="136">
        <v>60</v>
      </c>
      <c r="AD156" s="133"/>
      <c r="AE156" s="137"/>
      <c r="AF156" s="135"/>
      <c r="AG156" s="134"/>
      <c r="AH156" s="131"/>
      <c r="AI156" s="131" t="s">
        <v>1474</v>
      </c>
      <c r="AJ156" s="131"/>
      <c r="AK156" s="131"/>
      <c r="AL156" s="138">
        <f t="shared" si="22"/>
        <v>0.73333333333333328</v>
      </c>
      <c r="AN156" s="73">
        <f>IF(SUMPRODUCT((A$14:A156=A156)*(B$14:B156=B156)*(D$14:D156=D156))&gt;1,0,1)</f>
        <v>1</v>
      </c>
      <c r="AO156" s="50" t="str">
        <f t="shared" si="24"/>
        <v>Contratos de prestación de servicios profesionales y de apoyo a la gestión</v>
      </c>
      <c r="AP156" s="50" t="str">
        <f t="shared" si="25"/>
        <v>Contratación directa</v>
      </c>
      <c r="AQ156" s="50" t="str">
        <f>IF(ISBLANK(G156),1,IFERROR(VLOOKUP(G156,Tipo!$C$12:$C$27,1,FALSE),"NO"))</f>
        <v>Prestación de servicios profesionales y de apoyo a la gestión, o para la ejecución de trabajos artísticos que sólo puedan encomendarse a determinadas personas naturales;</v>
      </c>
      <c r="AR156" s="50" t="str">
        <f t="shared" si="26"/>
        <v>Inversión</v>
      </c>
      <c r="AS156" s="50" t="str">
        <f>IF(ISBLANK(K156),1,IFERROR(VLOOKUP(K156,Eje_Pilar_Prop!C141:C242,1,FALSE),"NO"))</f>
        <v>NO</v>
      </c>
      <c r="AT156" s="50" t="str">
        <f t="shared" si="23"/>
        <v>SECOP II</v>
      </c>
      <c r="AU156" s="38">
        <f t="shared" si="27"/>
        <v>1</v>
      </c>
      <c r="AV156" s="50" t="str">
        <f t="shared" si="20"/>
        <v>Bogotá Mejor para Todos</v>
      </c>
    </row>
    <row r="157" spans="1:48" ht="45" customHeight="1">
      <c r="A157" s="204">
        <v>146</v>
      </c>
      <c r="B157" s="131">
        <v>2020</v>
      </c>
      <c r="C157" s="131" t="s">
        <v>353</v>
      </c>
      <c r="D157" s="210" t="s">
        <v>587</v>
      </c>
      <c r="E157" s="210" t="s">
        <v>140</v>
      </c>
      <c r="F157" s="210" t="s">
        <v>34</v>
      </c>
      <c r="G157" s="210" t="s">
        <v>161</v>
      </c>
      <c r="H157" s="229" t="s">
        <v>944</v>
      </c>
      <c r="I157" s="229" t="s">
        <v>135</v>
      </c>
      <c r="J157" s="229" t="s">
        <v>362</v>
      </c>
      <c r="K157" s="131">
        <v>45</v>
      </c>
      <c r="L157" s="234" t="str">
        <f>IF(ISERROR(VLOOKUP(K157,Eje_Pilar_Prop!$C$2:$E$104,2,FALSE))," ",VLOOKUP(K157,Eje_Pilar_Prop!$C$2:$E$104,2,FALSE))</f>
        <v>Gobernanza e influencia local, regional e internacional</v>
      </c>
      <c r="M157" s="234" t="str">
        <f>IF(ISERROR(VLOOKUP(K157,Eje_Pilar_Prop!$C$2:$E$104,3,FALSE))," ",VLOOKUP(K157,Eje_Pilar_Prop!$C$2:$E$104,3,FALSE))</f>
        <v>Eje Transversal 4 Gobierno Legitimo, Fortalecimiento Local y Eficiencia</v>
      </c>
      <c r="N157" s="132">
        <v>1501</v>
      </c>
      <c r="O157" s="133">
        <v>21111690</v>
      </c>
      <c r="P157" s="131" t="s">
        <v>1223</v>
      </c>
      <c r="Q157" s="239">
        <v>62300000</v>
      </c>
      <c r="R157" s="65"/>
      <c r="S157" s="48"/>
      <c r="T157" s="49">
        <v>0</v>
      </c>
      <c r="U157" s="239">
        <v>0</v>
      </c>
      <c r="V157" s="251">
        <f t="shared" si="21"/>
        <v>62300000</v>
      </c>
      <c r="W157" s="257">
        <v>58740000</v>
      </c>
      <c r="X157" s="135">
        <v>43963</v>
      </c>
      <c r="Y157" s="135">
        <v>43964</v>
      </c>
      <c r="Z157" s="135">
        <v>44177</v>
      </c>
      <c r="AA157" s="136">
        <v>210</v>
      </c>
      <c r="AB157" s="136">
        <v>0</v>
      </c>
      <c r="AC157" s="136">
        <v>0</v>
      </c>
      <c r="AD157" s="133"/>
      <c r="AE157" s="137"/>
      <c r="AF157" s="135"/>
      <c r="AG157" s="134"/>
      <c r="AH157" s="131"/>
      <c r="AI157" s="131"/>
      <c r="AJ157" s="131" t="s">
        <v>1474</v>
      </c>
      <c r="AK157" s="131"/>
      <c r="AL157" s="138">
        <f t="shared" si="22"/>
        <v>0.94285714285714284</v>
      </c>
      <c r="AN157" s="73">
        <f>IF(SUMPRODUCT((A$14:A157=A157)*(B$14:B157=B157)*(D$14:D157=D157))&gt;1,0,1)</f>
        <v>1</v>
      </c>
      <c r="AO157" s="50" t="str">
        <f t="shared" si="24"/>
        <v>Contratos de prestación de servicios profesionales y de apoyo a la gestión</v>
      </c>
      <c r="AP157" s="50" t="str">
        <f t="shared" si="25"/>
        <v>Contratación directa</v>
      </c>
      <c r="AQ157" s="50" t="str">
        <f>IF(ISBLANK(G157),1,IFERROR(VLOOKUP(G157,Tipo!$C$12:$C$27,1,FALSE),"NO"))</f>
        <v>Prestación de servicios profesionales y de apoyo a la gestión, o para la ejecución de trabajos artísticos que sólo puedan encomendarse a determinadas personas naturales;</v>
      </c>
      <c r="AR157" s="50" t="str">
        <f t="shared" si="26"/>
        <v>Inversión</v>
      </c>
      <c r="AS157" s="50" t="str">
        <f>IF(ISBLANK(K157),1,IFERROR(VLOOKUP(K157,Eje_Pilar_Prop!C142:C243,1,FALSE),"NO"))</f>
        <v>NO</v>
      </c>
      <c r="AT157" s="50" t="str">
        <f t="shared" si="23"/>
        <v>SECOP II</v>
      </c>
      <c r="AU157" s="38">
        <f t="shared" si="27"/>
        <v>1</v>
      </c>
      <c r="AV157" s="50" t="str">
        <f t="shared" si="20"/>
        <v>Bogotá Mejor para Todos</v>
      </c>
    </row>
    <row r="158" spans="1:48" ht="45" customHeight="1">
      <c r="A158" s="204">
        <v>147</v>
      </c>
      <c r="B158" s="131">
        <v>2020</v>
      </c>
      <c r="C158" s="131" t="s">
        <v>353</v>
      </c>
      <c r="D158" s="210" t="s">
        <v>588</v>
      </c>
      <c r="E158" s="210" t="s">
        <v>140</v>
      </c>
      <c r="F158" s="210" t="s">
        <v>34</v>
      </c>
      <c r="G158" s="210" t="s">
        <v>161</v>
      </c>
      <c r="H158" s="229" t="s">
        <v>945</v>
      </c>
      <c r="I158" s="229" t="s">
        <v>135</v>
      </c>
      <c r="J158" s="229" t="s">
        <v>362</v>
      </c>
      <c r="K158" s="131">
        <v>45</v>
      </c>
      <c r="L158" s="234" t="str">
        <f>IF(ISERROR(VLOOKUP(K158,Eje_Pilar_Prop!$C$2:$E$104,2,FALSE))," ",VLOOKUP(K158,Eje_Pilar_Prop!$C$2:$E$104,2,FALSE))</f>
        <v>Gobernanza e influencia local, regional e internacional</v>
      </c>
      <c r="M158" s="234" t="str">
        <f>IF(ISERROR(VLOOKUP(K158,Eje_Pilar_Prop!$C$2:$E$104,3,FALSE))," ",VLOOKUP(K158,Eje_Pilar_Prop!$C$2:$E$104,3,FALSE))</f>
        <v>Eje Transversal 4 Gobierno Legitimo, Fortalecimiento Local y Eficiencia</v>
      </c>
      <c r="N158" s="132">
        <v>1501</v>
      </c>
      <c r="O158" s="133">
        <v>52657325</v>
      </c>
      <c r="P158" s="131" t="s">
        <v>1224</v>
      </c>
      <c r="Q158" s="239">
        <v>26600000</v>
      </c>
      <c r="R158" s="65"/>
      <c r="S158" s="48"/>
      <c r="T158" s="49">
        <v>0</v>
      </c>
      <c r="U158" s="239">
        <v>0</v>
      </c>
      <c r="V158" s="251">
        <f t="shared" si="21"/>
        <v>26600000</v>
      </c>
      <c r="W158" s="257">
        <v>24193333</v>
      </c>
      <c r="X158" s="135">
        <v>43966</v>
      </c>
      <c r="Y158" s="135">
        <v>43971</v>
      </c>
      <c r="Z158" s="135">
        <v>44184</v>
      </c>
      <c r="AA158" s="136">
        <v>210</v>
      </c>
      <c r="AB158" s="136">
        <v>0</v>
      </c>
      <c r="AC158" s="136">
        <v>0</v>
      </c>
      <c r="AD158" s="133"/>
      <c r="AE158" s="137"/>
      <c r="AF158" s="135"/>
      <c r="AG158" s="134"/>
      <c r="AH158" s="131"/>
      <c r="AI158" s="131"/>
      <c r="AJ158" s="131" t="s">
        <v>1474</v>
      </c>
      <c r="AK158" s="131"/>
      <c r="AL158" s="138">
        <f t="shared" si="22"/>
        <v>0.9095237969924812</v>
      </c>
      <c r="AN158" s="73">
        <f>IF(SUMPRODUCT((A$14:A158=A158)*(B$14:B158=B158)*(D$14:D158=D158))&gt;1,0,1)</f>
        <v>1</v>
      </c>
      <c r="AO158" s="50" t="str">
        <f t="shared" si="24"/>
        <v>Contratos de prestación de servicios profesionales y de apoyo a la gestión</v>
      </c>
      <c r="AP158" s="50" t="str">
        <f t="shared" si="25"/>
        <v>Contratación directa</v>
      </c>
      <c r="AQ158" s="50" t="str">
        <f>IF(ISBLANK(G158),1,IFERROR(VLOOKUP(G158,Tipo!$C$12:$C$27,1,FALSE),"NO"))</f>
        <v>Prestación de servicios profesionales y de apoyo a la gestión, o para la ejecución de trabajos artísticos que sólo puedan encomendarse a determinadas personas naturales;</v>
      </c>
      <c r="AR158" s="50" t="str">
        <f t="shared" si="26"/>
        <v>Inversión</v>
      </c>
      <c r="AS158" s="50" t="str">
        <f>IF(ISBLANK(K158),1,IFERROR(VLOOKUP(K158,Eje_Pilar_Prop!C143:C244,1,FALSE),"NO"))</f>
        <v>NO</v>
      </c>
      <c r="AT158" s="50" t="str">
        <f t="shared" si="23"/>
        <v>SECOP II</v>
      </c>
      <c r="AU158" s="38">
        <f t="shared" si="27"/>
        <v>1</v>
      </c>
      <c r="AV158" s="50" t="str">
        <f t="shared" si="20"/>
        <v>Bogotá Mejor para Todos</v>
      </c>
    </row>
    <row r="159" spans="1:48" ht="45" customHeight="1">
      <c r="A159" s="204">
        <v>148</v>
      </c>
      <c r="B159" s="131">
        <v>2020</v>
      </c>
      <c r="C159" s="131" t="s">
        <v>353</v>
      </c>
      <c r="D159" s="210" t="s">
        <v>589</v>
      </c>
      <c r="E159" s="210" t="s">
        <v>140</v>
      </c>
      <c r="F159" s="210" t="s">
        <v>34</v>
      </c>
      <c r="G159" s="210" t="s">
        <v>161</v>
      </c>
      <c r="H159" s="229" t="s">
        <v>946</v>
      </c>
      <c r="I159" s="229" t="s">
        <v>135</v>
      </c>
      <c r="J159" s="229" t="s">
        <v>362</v>
      </c>
      <c r="K159" s="131">
        <v>45</v>
      </c>
      <c r="L159" s="234" t="str">
        <f>IF(ISERROR(VLOOKUP(K159,Eje_Pilar_Prop!$C$2:$E$104,2,FALSE))," ",VLOOKUP(K159,Eje_Pilar_Prop!$C$2:$E$104,2,FALSE))</f>
        <v>Gobernanza e influencia local, regional e internacional</v>
      </c>
      <c r="M159" s="234" t="str">
        <f>IF(ISERROR(VLOOKUP(K159,Eje_Pilar_Prop!$C$2:$E$104,3,FALSE))," ",VLOOKUP(K159,Eje_Pilar_Prop!$C$2:$E$104,3,FALSE))</f>
        <v>Eje Transversal 4 Gobierno Legitimo, Fortalecimiento Local y Eficiencia</v>
      </c>
      <c r="N159" s="132">
        <v>1501</v>
      </c>
      <c r="O159" s="133">
        <v>80278996</v>
      </c>
      <c r="P159" s="131" t="s">
        <v>1225</v>
      </c>
      <c r="Q159" s="239">
        <v>45500000</v>
      </c>
      <c r="R159" s="65"/>
      <c r="S159" s="48"/>
      <c r="T159" s="49">
        <v>1</v>
      </c>
      <c r="U159" s="239">
        <v>13000000</v>
      </c>
      <c r="V159" s="251">
        <f t="shared" si="21"/>
        <v>58500000</v>
      </c>
      <c r="W159" s="257">
        <v>41816667</v>
      </c>
      <c r="X159" s="135">
        <v>43966</v>
      </c>
      <c r="Y159" s="135">
        <v>43969</v>
      </c>
      <c r="Z159" s="135">
        <v>44244</v>
      </c>
      <c r="AA159" s="136">
        <v>210</v>
      </c>
      <c r="AB159" s="136">
        <v>1</v>
      </c>
      <c r="AC159" s="136">
        <v>60</v>
      </c>
      <c r="AD159" s="133"/>
      <c r="AE159" s="137"/>
      <c r="AF159" s="135"/>
      <c r="AG159" s="134"/>
      <c r="AH159" s="131"/>
      <c r="AI159" s="131" t="s">
        <v>1474</v>
      </c>
      <c r="AJ159" s="131"/>
      <c r="AK159" s="131"/>
      <c r="AL159" s="138">
        <f t="shared" si="22"/>
        <v>0.71481482051282053</v>
      </c>
      <c r="AN159" s="73">
        <f>IF(SUMPRODUCT((A$14:A159=A159)*(B$14:B159=B159)*(D$14:D159=D159))&gt;1,0,1)</f>
        <v>1</v>
      </c>
      <c r="AO159" s="50" t="str">
        <f t="shared" si="24"/>
        <v>Contratos de prestación de servicios profesionales y de apoyo a la gestión</v>
      </c>
      <c r="AP159" s="50" t="str">
        <f t="shared" si="25"/>
        <v>Contratación directa</v>
      </c>
      <c r="AQ159" s="50" t="str">
        <f>IF(ISBLANK(G159),1,IFERROR(VLOOKUP(G159,Tipo!$C$12:$C$27,1,FALSE),"NO"))</f>
        <v>Prestación de servicios profesionales y de apoyo a la gestión, o para la ejecución de trabajos artísticos que sólo puedan encomendarse a determinadas personas naturales;</v>
      </c>
      <c r="AR159" s="50" t="str">
        <f t="shared" si="26"/>
        <v>Inversión</v>
      </c>
      <c r="AS159" s="50" t="str">
        <f>IF(ISBLANK(K159),1,IFERROR(VLOOKUP(K159,Eje_Pilar_Prop!C144:C245,1,FALSE),"NO"))</f>
        <v>NO</v>
      </c>
      <c r="AT159" s="50" t="str">
        <f t="shared" si="23"/>
        <v>SECOP II</v>
      </c>
      <c r="AU159" s="38">
        <f t="shared" si="27"/>
        <v>1</v>
      </c>
      <c r="AV159" s="50" t="str">
        <f t="shared" si="20"/>
        <v>Bogotá Mejor para Todos</v>
      </c>
    </row>
    <row r="160" spans="1:48" ht="45" customHeight="1">
      <c r="A160" s="204">
        <v>149</v>
      </c>
      <c r="B160" s="131">
        <v>2020</v>
      </c>
      <c r="C160" s="131" t="s">
        <v>353</v>
      </c>
      <c r="D160" s="210" t="s">
        <v>590</v>
      </c>
      <c r="E160" s="210" t="s">
        <v>140</v>
      </c>
      <c r="F160" s="210" t="s">
        <v>34</v>
      </c>
      <c r="G160" s="210" t="s">
        <v>161</v>
      </c>
      <c r="H160" s="229" t="s">
        <v>916</v>
      </c>
      <c r="I160" s="229" t="s">
        <v>135</v>
      </c>
      <c r="J160" s="229" t="s">
        <v>362</v>
      </c>
      <c r="K160" s="131">
        <v>45</v>
      </c>
      <c r="L160" s="234" t="str">
        <f>IF(ISERROR(VLOOKUP(K160,Eje_Pilar_Prop!$C$2:$E$104,2,FALSE))," ",VLOOKUP(K160,Eje_Pilar_Prop!$C$2:$E$104,2,FALSE))</f>
        <v>Gobernanza e influencia local, regional e internacional</v>
      </c>
      <c r="M160" s="234" t="str">
        <f>IF(ISERROR(VLOOKUP(K160,Eje_Pilar_Prop!$C$2:$E$104,3,FALSE))," ",VLOOKUP(K160,Eje_Pilar_Prop!$C$2:$E$104,3,FALSE))</f>
        <v>Eje Transversal 4 Gobierno Legitimo, Fortalecimiento Local y Eficiencia</v>
      </c>
      <c r="N160" s="132">
        <v>1501</v>
      </c>
      <c r="O160" s="133">
        <v>79362350</v>
      </c>
      <c r="P160" s="131" t="s">
        <v>1176</v>
      </c>
      <c r="Q160" s="239">
        <v>17500000</v>
      </c>
      <c r="R160" s="65"/>
      <c r="S160" s="48"/>
      <c r="T160" s="49">
        <v>1</v>
      </c>
      <c r="U160" s="239">
        <v>5000000</v>
      </c>
      <c r="V160" s="251">
        <f t="shared" si="21"/>
        <v>22500000</v>
      </c>
      <c r="W160" s="257">
        <v>17500000</v>
      </c>
      <c r="X160" s="135">
        <v>43965</v>
      </c>
      <c r="Y160" s="135">
        <v>43966</v>
      </c>
      <c r="Z160" s="135">
        <v>44241</v>
      </c>
      <c r="AA160" s="136">
        <v>210</v>
      </c>
      <c r="AB160" s="136">
        <v>1</v>
      </c>
      <c r="AC160" s="136">
        <v>60</v>
      </c>
      <c r="AD160" s="133">
        <v>79362350</v>
      </c>
      <c r="AE160" s="137" t="s">
        <v>1463</v>
      </c>
      <c r="AF160" s="135">
        <v>44160</v>
      </c>
      <c r="AG160" s="134">
        <v>8666667</v>
      </c>
      <c r="AH160" s="131"/>
      <c r="AI160" s="131" t="s">
        <v>1474</v>
      </c>
      <c r="AJ160" s="131"/>
      <c r="AK160" s="131"/>
      <c r="AL160" s="138">
        <f t="shared" si="22"/>
        <v>0.77777777777777779</v>
      </c>
      <c r="AN160" s="73">
        <f>IF(SUMPRODUCT((A$14:A160=A160)*(B$14:B160=B160)*(D$14:D160=D160))&gt;1,0,1)</f>
        <v>1</v>
      </c>
      <c r="AO160" s="50" t="str">
        <f t="shared" si="24"/>
        <v>Contratos de prestación de servicios profesionales y de apoyo a la gestión</v>
      </c>
      <c r="AP160" s="50" t="str">
        <f t="shared" si="25"/>
        <v>Contratación directa</v>
      </c>
      <c r="AQ160" s="50" t="str">
        <f>IF(ISBLANK(G160),1,IFERROR(VLOOKUP(G160,Tipo!$C$12:$C$27,1,FALSE),"NO"))</f>
        <v>Prestación de servicios profesionales y de apoyo a la gestión, o para la ejecución de trabajos artísticos que sólo puedan encomendarse a determinadas personas naturales;</v>
      </c>
      <c r="AR160" s="50" t="str">
        <f t="shared" si="26"/>
        <v>Inversión</v>
      </c>
      <c r="AS160" s="50" t="str">
        <f>IF(ISBLANK(K160),1,IFERROR(VLOOKUP(K160,Eje_Pilar_Prop!C145:C246,1,FALSE),"NO"))</f>
        <v>NO</v>
      </c>
      <c r="AT160" s="50" t="str">
        <f t="shared" si="23"/>
        <v>SECOP II</v>
      </c>
      <c r="AU160" s="38">
        <f t="shared" si="27"/>
        <v>1</v>
      </c>
      <c r="AV160" s="50" t="str">
        <f t="shared" si="20"/>
        <v>Bogotá Mejor para Todos</v>
      </c>
    </row>
    <row r="161" spans="1:48" ht="45" customHeight="1">
      <c r="A161" s="204">
        <v>150</v>
      </c>
      <c r="B161" s="131">
        <v>2020</v>
      </c>
      <c r="C161" s="131" t="s">
        <v>353</v>
      </c>
      <c r="D161" s="210" t="s">
        <v>591</v>
      </c>
      <c r="E161" s="210" t="s">
        <v>140</v>
      </c>
      <c r="F161" s="210" t="s">
        <v>34</v>
      </c>
      <c r="G161" s="210" t="s">
        <v>161</v>
      </c>
      <c r="H161" s="229" t="s">
        <v>937</v>
      </c>
      <c r="I161" s="229" t="s">
        <v>135</v>
      </c>
      <c r="J161" s="229" t="s">
        <v>362</v>
      </c>
      <c r="K161" s="131">
        <v>45</v>
      </c>
      <c r="L161" s="234" t="str">
        <f>IF(ISERROR(VLOOKUP(K161,Eje_Pilar_Prop!$C$2:$E$104,2,FALSE))," ",VLOOKUP(K161,Eje_Pilar_Prop!$C$2:$E$104,2,FALSE))</f>
        <v>Gobernanza e influencia local, regional e internacional</v>
      </c>
      <c r="M161" s="234" t="str">
        <f>IF(ISERROR(VLOOKUP(K161,Eje_Pilar_Prop!$C$2:$E$104,3,FALSE))," ",VLOOKUP(K161,Eje_Pilar_Prop!$C$2:$E$104,3,FALSE))</f>
        <v>Eje Transversal 4 Gobierno Legitimo, Fortalecimiento Local y Eficiencia</v>
      </c>
      <c r="N161" s="132">
        <v>1501</v>
      </c>
      <c r="O161" s="133">
        <v>19055529</v>
      </c>
      <c r="P161" s="131" t="s">
        <v>1226</v>
      </c>
      <c r="Q161" s="239">
        <v>62300000</v>
      </c>
      <c r="R161" s="65"/>
      <c r="S161" s="48"/>
      <c r="T161" s="49">
        <v>1</v>
      </c>
      <c r="U161" s="239">
        <v>8900000</v>
      </c>
      <c r="V161" s="251">
        <f t="shared" si="21"/>
        <v>71200000</v>
      </c>
      <c r="W161" s="257">
        <v>58443333</v>
      </c>
      <c r="X161" s="135">
        <v>43965</v>
      </c>
      <c r="Y161" s="135">
        <v>43965</v>
      </c>
      <c r="Z161" s="135">
        <v>44209</v>
      </c>
      <c r="AA161" s="136">
        <v>210</v>
      </c>
      <c r="AB161" s="136">
        <v>1</v>
      </c>
      <c r="AC161" s="136">
        <v>30</v>
      </c>
      <c r="AD161" s="133"/>
      <c r="AE161" s="137"/>
      <c r="AF161" s="135"/>
      <c r="AG161" s="134"/>
      <c r="AH161" s="131"/>
      <c r="AI161" s="131"/>
      <c r="AJ161" s="131" t="s">
        <v>1474</v>
      </c>
      <c r="AK161" s="131"/>
      <c r="AL161" s="138">
        <f t="shared" si="22"/>
        <v>0.82083332865168535</v>
      </c>
      <c r="AN161" s="73">
        <f>IF(SUMPRODUCT((A$14:A161=A161)*(B$14:B161=B161)*(D$14:D161=D161))&gt;1,0,1)</f>
        <v>1</v>
      </c>
      <c r="AO161" s="50" t="str">
        <f t="shared" si="24"/>
        <v>Contratos de prestación de servicios profesionales y de apoyo a la gestión</v>
      </c>
      <c r="AP161" s="50" t="str">
        <f t="shared" si="25"/>
        <v>Contratación directa</v>
      </c>
      <c r="AQ161" s="50" t="str">
        <f>IF(ISBLANK(G161),1,IFERROR(VLOOKUP(G161,Tipo!$C$12:$C$27,1,FALSE),"NO"))</f>
        <v>Prestación de servicios profesionales y de apoyo a la gestión, o para la ejecución de trabajos artísticos que sólo puedan encomendarse a determinadas personas naturales;</v>
      </c>
      <c r="AR161" s="50" t="str">
        <f t="shared" si="26"/>
        <v>Inversión</v>
      </c>
      <c r="AS161" s="50" t="str">
        <f>IF(ISBLANK(K161),1,IFERROR(VLOOKUP(K161,Eje_Pilar_Prop!C146:C247,1,FALSE),"NO"))</f>
        <v>NO</v>
      </c>
      <c r="AT161" s="50" t="str">
        <f t="shared" si="23"/>
        <v>SECOP II</v>
      </c>
      <c r="AU161" s="38">
        <f t="shared" si="27"/>
        <v>1</v>
      </c>
      <c r="AV161" s="50" t="str">
        <f t="shared" si="20"/>
        <v>Bogotá Mejor para Todos</v>
      </c>
    </row>
    <row r="162" spans="1:48" ht="45" customHeight="1">
      <c r="A162" s="204">
        <v>151</v>
      </c>
      <c r="B162" s="131">
        <v>2020</v>
      </c>
      <c r="C162" s="131" t="s">
        <v>353</v>
      </c>
      <c r="D162" s="210" t="s">
        <v>592</v>
      </c>
      <c r="E162" s="210" t="s">
        <v>140</v>
      </c>
      <c r="F162" s="210" t="s">
        <v>34</v>
      </c>
      <c r="G162" s="210" t="s">
        <v>161</v>
      </c>
      <c r="H162" s="229" t="s">
        <v>947</v>
      </c>
      <c r="I162" s="229" t="s">
        <v>135</v>
      </c>
      <c r="J162" s="229" t="s">
        <v>362</v>
      </c>
      <c r="K162" s="131">
        <v>45</v>
      </c>
      <c r="L162" s="234" t="str">
        <f>IF(ISERROR(VLOOKUP(K162,Eje_Pilar_Prop!$C$2:$E$104,2,FALSE))," ",VLOOKUP(K162,Eje_Pilar_Prop!$C$2:$E$104,2,FALSE))</f>
        <v>Gobernanza e influencia local, regional e internacional</v>
      </c>
      <c r="M162" s="234" t="str">
        <f>IF(ISERROR(VLOOKUP(K162,Eje_Pilar_Prop!$C$2:$E$104,3,FALSE))," ",VLOOKUP(K162,Eje_Pilar_Prop!$C$2:$E$104,3,FALSE))</f>
        <v>Eje Transversal 4 Gobierno Legitimo, Fortalecimiento Local y Eficiencia</v>
      </c>
      <c r="N162" s="132">
        <v>1501</v>
      </c>
      <c r="O162" s="133">
        <v>1140815619</v>
      </c>
      <c r="P162" s="131" t="s">
        <v>1227</v>
      </c>
      <c r="Q162" s="239">
        <v>62300000</v>
      </c>
      <c r="R162" s="65"/>
      <c r="S162" s="48"/>
      <c r="T162" s="49">
        <v>0</v>
      </c>
      <c r="U162" s="239">
        <v>0</v>
      </c>
      <c r="V162" s="251">
        <f t="shared" si="21"/>
        <v>62300000</v>
      </c>
      <c r="W162" s="257">
        <v>58146667</v>
      </c>
      <c r="X162" s="135">
        <v>43964</v>
      </c>
      <c r="Y162" s="135">
        <v>43966</v>
      </c>
      <c r="Z162" s="135">
        <v>44179</v>
      </c>
      <c r="AA162" s="136">
        <v>210</v>
      </c>
      <c r="AB162" s="136">
        <v>0</v>
      </c>
      <c r="AC162" s="136">
        <v>0</v>
      </c>
      <c r="AD162" s="133"/>
      <c r="AE162" s="137"/>
      <c r="AF162" s="135"/>
      <c r="AG162" s="134"/>
      <c r="AH162" s="131"/>
      <c r="AI162" s="131"/>
      <c r="AJ162" s="131" t="s">
        <v>1474</v>
      </c>
      <c r="AK162" s="131"/>
      <c r="AL162" s="138">
        <f t="shared" si="22"/>
        <v>0.93333333868378809</v>
      </c>
      <c r="AN162" s="73">
        <f>IF(SUMPRODUCT((A$14:A162=A162)*(B$14:B162=B162)*(D$14:D162=D162))&gt;1,0,1)</f>
        <v>1</v>
      </c>
      <c r="AO162" s="50" t="str">
        <f t="shared" si="24"/>
        <v>Contratos de prestación de servicios profesionales y de apoyo a la gestión</v>
      </c>
      <c r="AP162" s="50" t="str">
        <f t="shared" si="25"/>
        <v>Contratación directa</v>
      </c>
      <c r="AQ162" s="50" t="str">
        <f>IF(ISBLANK(G162),1,IFERROR(VLOOKUP(G162,Tipo!$C$12:$C$27,1,FALSE),"NO"))</f>
        <v>Prestación de servicios profesionales y de apoyo a la gestión, o para la ejecución de trabajos artísticos que sólo puedan encomendarse a determinadas personas naturales;</v>
      </c>
      <c r="AR162" s="50" t="str">
        <f t="shared" si="26"/>
        <v>Inversión</v>
      </c>
      <c r="AS162" s="50" t="str">
        <f>IF(ISBLANK(K162),1,IFERROR(VLOOKUP(K162,Eje_Pilar_Prop!C147:C248,1,FALSE),"NO"))</f>
        <v>NO</v>
      </c>
      <c r="AT162" s="50" t="str">
        <f t="shared" si="23"/>
        <v>SECOP II</v>
      </c>
      <c r="AU162" s="38">
        <f t="shared" si="27"/>
        <v>1</v>
      </c>
      <c r="AV162" s="50" t="str">
        <f t="shared" si="20"/>
        <v>Bogotá Mejor para Todos</v>
      </c>
    </row>
    <row r="163" spans="1:48" ht="45" customHeight="1">
      <c r="A163" s="204">
        <v>152</v>
      </c>
      <c r="B163" s="131">
        <v>2020</v>
      </c>
      <c r="C163" s="131" t="s">
        <v>353</v>
      </c>
      <c r="D163" s="210" t="s">
        <v>593</v>
      </c>
      <c r="E163" s="210" t="s">
        <v>140</v>
      </c>
      <c r="F163" s="210" t="s">
        <v>34</v>
      </c>
      <c r="G163" s="210" t="s">
        <v>161</v>
      </c>
      <c r="H163" s="229" t="s">
        <v>948</v>
      </c>
      <c r="I163" s="229" t="s">
        <v>135</v>
      </c>
      <c r="J163" s="229" t="s">
        <v>362</v>
      </c>
      <c r="K163" s="131">
        <v>45</v>
      </c>
      <c r="L163" s="234" t="str">
        <f>IF(ISERROR(VLOOKUP(K163,Eje_Pilar_Prop!$C$2:$E$104,2,FALSE))," ",VLOOKUP(K163,Eje_Pilar_Prop!$C$2:$E$104,2,FALSE))</f>
        <v>Gobernanza e influencia local, regional e internacional</v>
      </c>
      <c r="M163" s="234" t="str">
        <f>IF(ISERROR(VLOOKUP(K163,Eje_Pilar_Prop!$C$2:$E$104,3,FALSE))," ",VLOOKUP(K163,Eje_Pilar_Prop!$C$2:$E$104,3,FALSE))</f>
        <v>Eje Transversal 4 Gobierno Legitimo, Fortalecimiento Local y Eficiencia</v>
      </c>
      <c r="N163" s="132">
        <v>1501</v>
      </c>
      <c r="O163" s="133">
        <v>52023274</v>
      </c>
      <c r="P163" s="131" t="s">
        <v>1228</v>
      </c>
      <c r="Q163" s="239">
        <v>62300000</v>
      </c>
      <c r="R163" s="65"/>
      <c r="S163" s="48"/>
      <c r="T163" s="49">
        <v>1</v>
      </c>
      <c r="U163" s="239">
        <v>17800000</v>
      </c>
      <c r="V163" s="251">
        <f t="shared" si="21"/>
        <v>80100000</v>
      </c>
      <c r="W163" s="257">
        <v>56366667</v>
      </c>
      <c r="X163" s="135">
        <v>43971</v>
      </c>
      <c r="Y163" s="135">
        <v>43972</v>
      </c>
      <c r="Z163" s="135">
        <v>44247</v>
      </c>
      <c r="AA163" s="136">
        <v>210</v>
      </c>
      <c r="AB163" s="136">
        <v>1</v>
      </c>
      <c r="AC163" s="136">
        <v>60</v>
      </c>
      <c r="AD163" s="133"/>
      <c r="AE163" s="137"/>
      <c r="AF163" s="135"/>
      <c r="AG163" s="134"/>
      <c r="AH163" s="131"/>
      <c r="AI163" s="131" t="s">
        <v>1474</v>
      </c>
      <c r="AJ163" s="131"/>
      <c r="AK163" s="131"/>
      <c r="AL163" s="138">
        <f t="shared" si="22"/>
        <v>0.70370370786516856</v>
      </c>
      <c r="AN163" s="73">
        <f>IF(SUMPRODUCT((A$14:A163=A163)*(B$14:B163=B163)*(D$14:D163=D163))&gt;1,0,1)</f>
        <v>1</v>
      </c>
      <c r="AO163" s="50" t="str">
        <f t="shared" si="24"/>
        <v>Contratos de prestación de servicios profesionales y de apoyo a la gestión</v>
      </c>
      <c r="AP163" s="50" t="str">
        <f t="shared" si="25"/>
        <v>Contratación directa</v>
      </c>
      <c r="AQ163" s="50" t="str">
        <f>IF(ISBLANK(G163),1,IFERROR(VLOOKUP(G163,Tipo!$C$12:$C$27,1,FALSE),"NO"))</f>
        <v>Prestación de servicios profesionales y de apoyo a la gestión, o para la ejecución de trabajos artísticos que sólo puedan encomendarse a determinadas personas naturales;</v>
      </c>
      <c r="AR163" s="50" t="str">
        <f t="shared" si="26"/>
        <v>Inversión</v>
      </c>
      <c r="AS163" s="50" t="str">
        <f>IF(ISBLANK(K163),1,IFERROR(VLOOKUP(K163,Eje_Pilar_Prop!C148:C249,1,FALSE),"NO"))</f>
        <v>NO</v>
      </c>
      <c r="AT163" s="50" t="str">
        <f t="shared" si="23"/>
        <v>SECOP II</v>
      </c>
      <c r="AU163" s="38">
        <f t="shared" si="27"/>
        <v>1</v>
      </c>
      <c r="AV163" s="50" t="str">
        <f t="shared" si="20"/>
        <v>Bogotá Mejor para Todos</v>
      </c>
    </row>
    <row r="164" spans="1:48" ht="45" customHeight="1">
      <c r="A164" s="204">
        <v>153</v>
      </c>
      <c r="B164" s="131">
        <v>2020</v>
      </c>
      <c r="C164" s="131" t="s">
        <v>353</v>
      </c>
      <c r="D164" s="210" t="s">
        <v>594</v>
      </c>
      <c r="E164" s="210" t="s">
        <v>140</v>
      </c>
      <c r="F164" s="210" t="s">
        <v>34</v>
      </c>
      <c r="G164" s="210" t="s">
        <v>161</v>
      </c>
      <c r="H164" s="229" t="s">
        <v>916</v>
      </c>
      <c r="I164" s="229" t="s">
        <v>135</v>
      </c>
      <c r="J164" s="229" t="s">
        <v>362</v>
      </c>
      <c r="K164" s="131">
        <v>45</v>
      </c>
      <c r="L164" s="234" t="str">
        <f>IF(ISERROR(VLOOKUP(K164,Eje_Pilar_Prop!$C$2:$E$104,2,FALSE))," ",VLOOKUP(K164,Eje_Pilar_Prop!$C$2:$E$104,2,FALSE))</f>
        <v>Gobernanza e influencia local, regional e internacional</v>
      </c>
      <c r="M164" s="234" t="str">
        <f>IF(ISERROR(VLOOKUP(K164,Eje_Pilar_Prop!$C$2:$E$104,3,FALSE))," ",VLOOKUP(K164,Eje_Pilar_Prop!$C$2:$E$104,3,FALSE))</f>
        <v>Eje Transversal 4 Gobierno Legitimo, Fortalecimiento Local y Eficiencia</v>
      </c>
      <c r="N164" s="132">
        <v>1501</v>
      </c>
      <c r="O164" s="133">
        <v>79431088</v>
      </c>
      <c r="P164" s="131" t="s">
        <v>1229</v>
      </c>
      <c r="Q164" s="239">
        <v>17500000</v>
      </c>
      <c r="R164" s="65"/>
      <c r="S164" s="48"/>
      <c r="T164" s="49">
        <v>1</v>
      </c>
      <c r="U164" s="239">
        <v>5000000</v>
      </c>
      <c r="V164" s="251">
        <f t="shared" si="21"/>
        <v>22500000</v>
      </c>
      <c r="W164" s="257">
        <v>15833333</v>
      </c>
      <c r="X164" s="135">
        <v>43971</v>
      </c>
      <c r="Y164" s="135">
        <v>43972</v>
      </c>
      <c r="Z164" s="135">
        <v>44247</v>
      </c>
      <c r="AA164" s="136">
        <v>210</v>
      </c>
      <c r="AB164" s="136">
        <v>1</v>
      </c>
      <c r="AC164" s="136">
        <v>60</v>
      </c>
      <c r="AD164" s="133"/>
      <c r="AE164" s="137"/>
      <c r="AF164" s="135"/>
      <c r="AG164" s="134"/>
      <c r="AH164" s="131"/>
      <c r="AI164" s="131" t="s">
        <v>1474</v>
      </c>
      <c r="AJ164" s="131"/>
      <c r="AK164" s="131"/>
      <c r="AL164" s="138">
        <f t="shared" si="22"/>
        <v>0.7037036888888889</v>
      </c>
      <c r="AN164" s="73">
        <f>IF(SUMPRODUCT((A$14:A164=A164)*(B$14:B164=B164)*(D$14:D164=D164))&gt;1,0,1)</f>
        <v>1</v>
      </c>
      <c r="AO164" s="50" t="str">
        <f t="shared" si="24"/>
        <v>Contratos de prestación de servicios profesionales y de apoyo a la gestión</v>
      </c>
      <c r="AP164" s="50" t="str">
        <f t="shared" si="25"/>
        <v>Contratación directa</v>
      </c>
      <c r="AQ164" s="50" t="str">
        <f>IF(ISBLANK(G164),1,IFERROR(VLOOKUP(G164,Tipo!$C$12:$C$27,1,FALSE),"NO"))</f>
        <v>Prestación de servicios profesionales y de apoyo a la gestión, o para la ejecución de trabajos artísticos que sólo puedan encomendarse a determinadas personas naturales;</v>
      </c>
      <c r="AR164" s="50" t="str">
        <f t="shared" si="26"/>
        <v>Inversión</v>
      </c>
      <c r="AS164" s="50" t="str">
        <f>IF(ISBLANK(K164),1,IFERROR(VLOOKUP(K164,Eje_Pilar_Prop!C149:C250,1,FALSE),"NO"))</f>
        <v>NO</v>
      </c>
      <c r="AT164" s="50" t="str">
        <f t="shared" si="23"/>
        <v>SECOP II</v>
      </c>
      <c r="AU164" s="38">
        <f t="shared" si="27"/>
        <v>1</v>
      </c>
      <c r="AV164" s="50" t="str">
        <f t="shared" si="20"/>
        <v>Bogotá Mejor para Todos</v>
      </c>
    </row>
    <row r="165" spans="1:48" ht="45" customHeight="1">
      <c r="A165" s="204">
        <v>154</v>
      </c>
      <c r="B165" s="131">
        <v>2020</v>
      </c>
      <c r="C165" s="131" t="s">
        <v>353</v>
      </c>
      <c r="D165" s="210" t="s">
        <v>595</v>
      </c>
      <c r="E165" s="210" t="s">
        <v>140</v>
      </c>
      <c r="F165" s="210" t="s">
        <v>34</v>
      </c>
      <c r="G165" s="210" t="s">
        <v>161</v>
      </c>
      <c r="H165" s="229" t="s">
        <v>949</v>
      </c>
      <c r="I165" s="229" t="s">
        <v>135</v>
      </c>
      <c r="J165" s="229" t="s">
        <v>362</v>
      </c>
      <c r="K165" s="131">
        <v>3</v>
      </c>
      <c r="L165" s="234" t="str">
        <f>IF(ISERROR(VLOOKUP(K165,Eje_Pilar_Prop!$C$2:$E$104,2,FALSE))," ",VLOOKUP(K165,Eje_Pilar_Prop!$C$2:$E$104,2,FALSE))</f>
        <v>Igualdad y autonomía para una Bogotá incluyente</v>
      </c>
      <c r="M165" s="234" t="str">
        <f>IF(ISERROR(VLOOKUP(K165,Eje_Pilar_Prop!$C$2:$E$104,3,FALSE))," ",VLOOKUP(K165,Eje_Pilar_Prop!$C$2:$E$104,3,FALSE))</f>
        <v>Pilar 1 Igualdad de Calidad de Vida</v>
      </c>
      <c r="N165" s="132">
        <v>1475</v>
      </c>
      <c r="O165" s="239">
        <v>52916964</v>
      </c>
      <c r="P165" s="131" t="s">
        <v>1230</v>
      </c>
      <c r="Q165" s="239">
        <v>13000000</v>
      </c>
      <c r="R165" s="65"/>
      <c r="S165" s="48"/>
      <c r="T165" s="49">
        <v>0</v>
      </c>
      <c r="U165" s="239">
        <v>0</v>
      </c>
      <c r="V165" s="251">
        <f t="shared" si="21"/>
        <v>13000000</v>
      </c>
      <c r="W165" s="306">
        <v>13000000</v>
      </c>
      <c r="X165" s="135">
        <v>43971</v>
      </c>
      <c r="Y165" s="135">
        <v>43971</v>
      </c>
      <c r="Z165" s="135">
        <v>44031</v>
      </c>
      <c r="AA165" s="136">
        <v>60</v>
      </c>
      <c r="AB165" s="136">
        <v>0</v>
      </c>
      <c r="AC165" s="136">
        <v>0</v>
      </c>
      <c r="AD165" s="133"/>
      <c r="AE165" s="137"/>
      <c r="AF165" s="135"/>
      <c r="AG165" s="134"/>
      <c r="AH165" s="131"/>
      <c r="AI165" s="131"/>
      <c r="AJ165" s="131" t="s">
        <v>1474</v>
      </c>
      <c r="AK165" s="131"/>
      <c r="AL165" s="138">
        <f t="shared" si="22"/>
        <v>1</v>
      </c>
      <c r="AN165" s="73">
        <f>IF(SUMPRODUCT((A$14:A165=A165)*(B$14:B165=B165)*(D$14:D165=D165))&gt;1,0,1)</f>
        <v>1</v>
      </c>
      <c r="AO165" s="50" t="str">
        <f t="shared" si="24"/>
        <v>Contratos de prestación de servicios profesionales y de apoyo a la gestión</v>
      </c>
      <c r="AP165" s="50" t="str">
        <f t="shared" si="25"/>
        <v>Contratación directa</v>
      </c>
      <c r="AQ165" s="50" t="str">
        <f>IF(ISBLANK(G165),1,IFERROR(VLOOKUP(G165,Tipo!$C$12:$C$27,1,FALSE),"NO"))</f>
        <v>Prestación de servicios profesionales y de apoyo a la gestión, o para la ejecución de trabajos artísticos que sólo puedan encomendarse a determinadas personas naturales;</v>
      </c>
      <c r="AR165" s="50" t="str">
        <f t="shared" si="26"/>
        <v>Inversión</v>
      </c>
      <c r="AS165" s="50" t="str">
        <f>IF(ISBLANK(K165),1,IFERROR(VLOOKUP(K165,Eje_Pilar_Prop!C150:C251,1,FALSE),"NO"))</f>
        <v>NO</v>
      </c>
      <c r="AT165" s="50" t="str">
        <f t="shared" si="23"/>
        <v>SECOP II</v>
      </c>
      <c r="AU165" s="38">
        <f t="shared" si="27"/>
        <v>1</v>
      </c>
      <c r="AV165" s="50" t="str">
        <f t="shared" si="20"/>
        <v>Bogotá Mejor para Todos</v>
      </c>
    </row>
    <row r="166" spans="1:48" ht="45" customHeight="1">
      <c r="A166" s="204">
        <v>155</v>
      </c>
      <c r="B166" s="131">
        <v>2020</v>
      </c>
      <c r="C166" s="131" t="s">
        <v>353</v>
      </c>
      <c r="D166" s="210" t="s">
        <v>596</v>
      </c>
      <c r="E166" s="210" t="s">
        <v>140</v>
      </c>
      <c r="F166" s="210" t="s">
        <v>34</v>
      </c>
      <c r="G166" s="210" t="s">
        <v>161</v>
      </c>
      <c r="H166" s="229" t="s">
        <v>950</v>
      </c>
      <c r="I166" s="229" t="s">
        <v>135</v>
      </c>
      <c r="J166" s="229" t="s">
        <v>362</v>
      </c>
      <c r="K166" s="131">
        <v>3</v>
      </c>
      <c r="L166" s="234" t="str">
        <f>IF(ISERROR(VLOOKUP(K166,Eje_Pilar_Prop!$C$2:$E$104,2,FALSE))," ",VLOOKUP(K166,Eje_Pilar_Prop!$C$2:$E$104,2,FALSE))</f>
        <v>Igualdad y autonomía para una Bogotá incluyente</v>
      </c>
      <c r="M166" s="234" t="str">
        <f>IF(ISERROR(VLOOKUP(K166,Eje_Pilar_Prop!$C$2:$E$104,3,FALSE))," ",VLOOKUP(K166,Eje_Pilar_Prop!$C$2:$E$104,3,FALSE))</f>
        <v>Pilar 1 Igualdad de Calidad de Vida</v>
      </c>
      <c r="N166" s="132">
        <v>1477</v>
      </c>
      <c r="O166" s="133">
        <v>79141169</v>
      </c>
      <c r="P166" s="131" t="s">
        <v>1231</v>
      </c>
      <c r="Q166" s="239">
        <v>62300000</v>
      </c>
      <c r="R166" s="65"/>
      <c r="S166" s="48"/>
      <c r="T166" s="49">
        <v>1</v>
      </c>
      <c r="U166" s="239">
        <v>19580000</v>
      </c>
      <c r="V166" s="251">
        <f t="shared" si="21"/>
        <v>81880000</v>
      </c>
      <c r="W166" s="257">
        <v>56663333</v>
      </c>
      <c r="X166" s="135">
        <v>43970</v>
      </c>
      <c r="Y166" s="135">
        <v>43971</v>
      </c>
      <c r="Z166" s="135">
        <v>44252</v>
      </c>
      <c r="AA166" s="136">
        <v>210</v>
      </c>
      <c r="AB166" s="136">
        <v>1</v>
      </c>
      <c r="AC166" s="136">
        <v>66</v>
      </c>
      <c r="AD166" s="133"/>
      <c r="AE166" s="137"/>
      <c r="AF166" s="135"/>
      <c r="AG166" s="134"/>
      <c r="AH166" s="131"/>
      <c r="AI166" s="131" t="s">
        <v>1474</v>
      </c>
      <c r="AJ166" s="131"/>
      <c r="AK166" s="131"/>
      <c r="AL166" s="138">
        <f t="shared" si="22"/>
        <v>0.69202898143624814</v>
      </c>
      <c r="AN166" s="73">
        <f>IF(SUMPRODUCT((A$14:A166=A166)*(B$14:B166=B166)*(D$14:D166=D166))&gt;1,0,1)</f>
        <v>1</v>
      </c>
      <c r="AO166" s="50" t="str">
        <f t="shared" si="24"/>
        <v>Contratos de prestación de servicios profesionales y de apoyo a la gestión</v>
      </c>
      <c r="AP166" s="50" t="str">
        <f t="shared" si="25"/>
        <v>Contratación directa</v>
      </c>
      <c r="AQ166" s="50" t="str">
        <f>IF(ISBLANK(G166),1,IFERROR(VLOOKUP(G166,Tipo!$C$12:$C$27,1,FALSE),"NO"))</f>
        <v>Prestación de servicios profesionales y de apoyo a la gestión, o para la ejecución de trabajos artísticos que sólo puedan encomendarse a determinadas personas naturales;</v>
      </c>
      <c r="AR166" s="50" t="str">
        <f t="shared" si="26"/>
        <v>Inversión</v>
      </c>
      <c r="AS166" s="50" t="str">
        <f>IF(ISBLANK(K166),1,IFERROR(VLOOKUP(K166,Eje_Pilar_Prop!C151:C252,1,FALSE),"NO"))</f>
        <v>NO</v>
      </c>
      <c r="AT166" s="50" t="str">
        <f t="shared" si="23"/>
        <v>SECOP II</v>
      </c>
      <c r="AU166" s="38">
        <f t="shared" si="27"/>
        <v>1</v>
      </c>
      <c r="AV166" s="50" t="str">
        <f t="shared" si="20"/>
        <v>Bogotá Mejor para Todos</v>
      </c>
    </row>
    <row r="167" spans="1:48" ht="45" customHeight="1">
      <c r="A167" s="204">
        <v>156</v>
      </c>
      <c r="B167" s="131">
        <v>2020</v>
      </c>
      <c r="C167" s="131" t="s">
        <v>353</v>
      </c>
      <c r="D167" s="210" t="s">
        <v>597</v>
      </c>
      <c r="E167" s="210" t="s">
        <v>140</v>
      </c>
      <c r="F167" s="210" t="s">
        <v>34</v>
      </c>
      <c r="G167" s="210" t="s">
        <v>161</v>
      </c>
      <c r="H167" s="229" t="s">
        <v>951</v>
      </c>
      <c r="I167" s="229" t="s">
        <v>135</v>
      </c>
      <c r="J167" s="229" t="s">
        <v>362</v>
      </c>
      <c r="K167" s="131">
        <v>45</v>
      </c>
      <c r="L167" s="234" t="str">
        <f>IF(ISERROR(VLOOKUP(K167,Eje_Pilar_Prop!$C$2:$E$104,2,FALSE))," ",VLOOKUP(K167,Eje_Pilar_Prop!$C$2:$E$104,2,FALSE))</f>
        <v>Gobernanza e influencia local, regional e internacional</v>
      </c>
      <c r="M167" s="234" t="str">
        <f>IF(ISERROR(VLOOKUP(K167,Eje_Pilar_Prop!$C$2:$E$104,3,FALSE))," ",VLOOKUP(K167,Eje_Pilar_Prop!$C$2:$E$104,3,FALSE))</f>
        <v>Eje Transversal 4 Gobierno Legitimo, Fortalecimiento Local y Eficiencia</v>
      </c>
      <c r="N167" s="132">
        <v>1501</v>
      </c>
      <c r="O167" s="133">
        <v>52918062</v>
      </c>
      <c r="P167" s="131" t="s">
        <v>1232</v>
      </c>
      <c r="Q167" s="239">
        <v>35000000</v>
      </c>
      <c r="R167" s="65"/>
      <c r="S167" s="48"/>
      <c r="T167" s="49">
        <v>1</v>
      </c>
      <c r="U167" s="239">
        <v>10000000</v>
      </c>
      <c r="V167" s="251">
        <f t="shared" si="21"/>
        <v>45000000</v>
      </c>
      <c r="W167" s="257">
        <v>31833333</v>
      </c>
      <c r="X167" s="135">
        <v>43971</v>
      </c>
      <c r="Y167" s="135">
        <v>43971</v>
      </c>
      <c r="Z167" s="135">
        <v>44246</v>
      </c>
      <c r="AA167" s="136">
        <v>210</v>
      </c>
      <c r="AB167" s="136">
        <v>1</v>
      </c>
      <c r="AC167" s="136">
        <v>60</v>
      </c>
      <c r="AD167" s="133"/>
      <c r="AE167" s="137"/>
      <c r="AF167" s="135"/>
      <c r="AG167" s="134"/>
      <c r="AH167" s="131"/>
      <c r="AI167" s="131" t="s">
        <v>1474</v>
      </c>
      <c r="AJ167" s="131"/>
      <c r="AK167" s="131"/>
      <c r="AL167" s="138">
        <f t="shared" si="22"/>
        <v>0.70740740000000002</v>
      </c>
      <c r="AN167" s="73">
        <f>IF(SUMPRODUCT((A$14:A167=A167)*(B$14:B167=B167)*(D$14:D167=D167))&gt;1,0,1)</f>
        <v>1</v>
      </c>
      <c r="AO167" s="50" t="str">
        <f t="shared" si="24"/>
        <v>Contratos de prestación de servicios profesionales y de apoyo a la gestión</v>
      </c>
      <c r="AP167" s="50" t="str">
        <f t="shared" si="25"/>
        <v>Contratación directa</v>
      </c>
      <c r="AQ167" s="50" t="str">
        <f>IF(ISBLANK(G167),1,IFERROR(VLOOKUP(G167,Tipo!$C$12:$C$27,1,FALSE),"NO"))</f>
        <v>Prestación de servicios profesionales y de apoyo a la gestión, o para la ejecución de trabajos artísticos que sólo puedan encomendarse a determinadas personas naturales;</v>
      </c>
      <c r="AR167" s="50" t="str">
        <f t="shared" si="26"/>
        <v>Inversión</v>
      </c>
      <c r="AS167" s="50" t="str">
        <f>IF(ISBLANK(K167),1,IFERROR(VLOOKUP(K167,Eje_Pilar_Prop!C153:C254,1,FALSE),"NO"))</f>
        <v>NO</v>
      </c>
      <c r="AT167" s="50" t="str">
        <f t="shared" si="23"/>
        <v>SECOP II</v>
      </c>
      <c r="AU167" s="38">
        <f t="shared" si="27"/>
        <v>1</v>
      </c>
      <c r="AV167" s="50" t="str">
        <f t="shared" si="20"/>
        <v>Bogotá Mejor para Todos</v>
      </c>
    </row>
    <row r="168" spans="1:48" ht="45" customHeight="1">
      <c r="A168" s="204">
        <v>157</v>
      </c>
      <c r="B168" s="131">
        <v>2020</v>
      </c>
      <c r="C168" s="131" t="s">
        <v>353</v>
      </c>
      <c r="D168" s="210" t="s">
        <v>598</v>
      </c>
      <c r="E168" s="210" t="s">
        <v>140</v>
      </c>
      <c r="F168" s="210" t="s">
        <v>34</v>
      </c>
      <c r="G168" s="210" t="s">
        <v>161</v>
      </c>
      <c r="H168" s="229" t="s">
        <v>951</v>
      </c>
      <c r="I168" s="229" t="s">
        <v>135</v>
      </c>
      <c r="J168" s="229" t="s">
        <v>362</v>
      </c>
      <c r="K168" s="131">
        <v>45</v>
      </c>
      <c r="L168" s="234" t="str">
        <f>IF(ISERROR(VLOOKUP(K168,Eje_Pilar_Prop!$C$2:$E$104,2,FALSE))," ",VLOOKUP(K168,Eje_Pilar_Prop!$C$2:$E$104,2,FALSE))</f>
        <v>Gobernanza e influencia local, regional e internacional</v>
      </c>
      <c r="M168" s="234" t="str">
        <f>IF(ISERROR(VLOOKUP(K168,Eje_Pilar_Prop!$C$2:$E$104,3,FALSE))," ",VLOOKUP(K168,Eje_Pilar_Prop!$C$2:$E$104,3,FALSE))</f>
        <v>Eje Transversal 4 Gobierno Legitimo, Fortalecimiento Local y Eficiencia</v>
      </c>
      <c r="N168" s="132">
        <v>1501</v>
      </c>
      <c r="O168" s="239">
        <v>20744029</v>
      </c>
      <c r="P168" s="131" t="s">
        <v>1233</v>
      </c>
      <c r="Q168" s="239">
        <v>35000000</v>
      </c>
      <c r="R168" s="65"/>
      <c r="S168" s="48"/>
      <c r="T168" s="49">
        <v>1</v>
      </c>
      <c r="U168" s="239">
        <v>10000000</v>
      </c>
      <c r="V168" s="251">
        <f t="shared" si="21"/>
        <v>45000000</v>
      </c>
      <c r="W168" s="257">
        <v>31833333</v>
      </c>
      <c r="X168" s="135">
        <v>43971</v>
      </c>
      <c r="Y168" s="135">
        <v>43971</v>
      </c>
      <c r="Z168" s="135">
        <v>44246</v>
      </c>
      <c r="AA168" s="136">
        <v>210</v>
      </c>
      <c r="AB168" s="136">
        <v>1</v>
      </c>
      <c r="AC168" s="136">
        <v>60</v>
      </c>
      <c r="AD168" s="133"/>
      <c r="AE168" s="137"/>
      <c r="AF168" s="135"/>
      <c r="AG168" s="134"/>
      <c r="AH168" s="131"/>
      <c r="AI168" s="131" t="s">
        <v>1474</v>
      </c>
      <c r="AJ168" s="131"/>
      <c r="AK168" s="131"/>
      <c r="AL168" s="138">
        <f t="shared" si="22"/>
        <v>0.70740740000000002</v>
      </c>
      <c r="AN168" s="73">
        <f>IF(SUMPRODUCT((A$14:A168=A168)*(B$14:B168=B168)*(D$14:D168=D168))&gt;1,0,1)</f>
        <v>1</v>
      </c>
      <c r="AO168" s="50" t="str">
        <f t="shared" si="24"/>
        <v>Contratos de prestación de servicios profesionales y de apoyo a la gestión</v>
      </c>
      <c r="AP168" s="50" t="str">
        <f t="shared" si="25"/>
        <v>Contratación directa</v>
      </c>
      <c r="AQ168" s="50" t="str">
        <f>IF(ISBLANK(G168),1,IFERROR(VLOOKUP(G168,Tipo!$C$12:$C$27,1,FALSE),"NO"))</f>
        <v>Prestación de servicios profesionales y de apoyo a la gestión, o para la ejecución de trabajos artísticos que sólo puedan encomendarse a determinadas personas naturales;</v>
      </c>
      <c r="AR168" s="50" t="str">
        <f t="shared" si="26"/>
        <v>Inversión</v>
      </c>
      <c r="AS168" s="50" t="str">
        <f>IF(ISBLANK(K168),1,IFERROR(VLOOKUP(K168,Eje_Pilar_Prop!C154:C255,1,FALSE),"NO"))</f>
        <v>NO</v>
      </c>
      <c r="AT168" s="50" t="str">
        <f t="shared" si="23"/>
        <v>SECOP II</v>
      </c>
      <c r="AU168" s="38">
        <f t="shared" si="27"/>
        <v>1</v>
      </c>
      <c r="AV168" s="50" t="str">
        <f t="shared" si="20"/>
        <v>Bogotá Mejor para Todos</v>
      </c>
    </row>
    <row r="169" spans="1:48" ht="45" customHeight="1">
      <c r="A169" s="204">
        <v>158</v>
      </c>
      <c r="B169" s="131">
        <v>2020</v>
      </c>
      <c r="C169" s="131" t="s">
        <v>353</v>
      </c>
      <c r="D169" s="210" t="s">
        <v>599</v>
      </c>
      <c r="E169" s="210" t="s">
        <v>140</v>
      </c>
      <c r="F169" s="210" t="s">
        <v>34</v>
      </c>
      <c r="G169" s="210" t="s">
        <v>161</v>
      </c>
      <c r="H169" s="229" t="s">
        <v>866</v>
      </c>
      <c r="I169" s="229" t="s">
        <v>135</v>
      </c>
      <c r="J169" s="229" t="s">
        <v>362</v>
      </c>
      <c r="K169" s="131">
        <v>45</v>
      </c>
      <c r="L169" s="234" t="str">
        <f>IF(ISERROR(VLOOKUP(K169,Eje_Pilar_Prop!$C$2:$E$104,2,FALSE))," ",VLOOKUP(K169,Eje_Pilar_Prop!$C$2:$E$104,2,FALSE))</f>
        <v>Gobernanza e influencia local, regional e internacional</v>
      </c>
      <c r="M169" s="234" t="str">
        <f>IF(ISERROR(VLOOKUP(K169,Eje_Pilar_Prop!$C$2:$E$104,3,FALSE))," ",VLOOKUP(K169,Eje_Pilar_Prop!$C$2:$E$104,3,FALSE))</f>
        <v>Eje Transversal 4 Gobierno Legitimo, Fortalecimiento Local y Eficiencia</v>
      </c>
      <c r="N169" s="132">
        <v>1501</v>
      </c>
      <c r="O169" s="133">
        <v>1032378601</v>
      </c>
      <c r="P169" s="131" t="s">
        <v>1234</v>
      </c>
      <c r="Q169" s="239">
        <v>42000000</v>
      </c>
      <c r="R169" s="65"/>
      <c r="S169" s="48"/>
      <c r="T169" s="49">
        <v>1</v>
      </c>
      <c r="U169" s="239">
        <v>12000000</v>
      </c>
      <c r="V169" s="251">
        <f t="shared" si="21"/>
        <v>54000000</v>
      </c>
      <c r="W169" s="257">
        <v>37800000</v>
      </c>
      <c r="X169" s="135">
        <v>43973</v>
      </c>
      <c r="Y169" s="135">
        <v>43973</v>
      </c>
      <c r="Z169" s="135">
        <v>44248</v>
      </c>
      <c r="AA169" s="136">
        <v>210</v>
      </c>
      <c r="AB169" s="136">
        <v>1</v>
      </c>
      <c r="AC169" s="136">
        <v>60</v>
      </c>
      <c r="AD169" s="133"/>
      <c r="AE169" s="137"/>
      <c r="AF169" s="135"/>
      <c r="AG169" s="134"/>
      <c r="AH169" s="131"/>
      <c r="AI169" s="131" t="s">
        <v>1474</v>
      </c>
      <c r="AJ169" s="131"/>
      <c r="AK169" s="131"/>
      <c r="AL169" s="138">
        <f t="shared" si="22"/>
        <v>0.7</v>
      </c>
      <c r="AN169" s="73">
        <f>IF(SUMPRODUCT((A$14:A169=A169)*(B$14:B169=B169)*(D$14:D169=D169))&gt;1,0,1)</f>
        <v>1</v>
      </c>
      <c r="AO169" s="50" t="str">
        <f t="shared" si="24"/>
        <v>Contratos de prestación de servicios profesionales y de apoyo a la gestión</v>
      </c>
      <c r="AP169" s="50" t="str">
        <f t="shared" si="25"/>
        <v>Contratación directa</v>
      </c>
      <c r="AQ169" s="50" t="str">
        <f>IF(ISBLANK(G169),1,IFERROR(VLOOKUP(G169,Tipo!$C$12:$C$27,1,FALSE),"NO"))</f>
        <v>Prestación de servicios profesionales y de apoyo a la gestión, o para la ejecución de trabajos artísticos que sólo puedan encomendarse a determinadas personas naturales;</v>
      </c>
      <c r="AR169" s="50" t="str">
        <f t="shared" si="26"/>
        <v>Inversión</v>
      </c>
      <c r="AS169" s="50" t="str">
        <f>IF(ISBLANK(K169),1,IFERROR(VLOOKUP(K169,Eje_Pilar_Prop!C155:C256,1,FALSE),"NO"))</f>
        <v>NO</v>
      </c>
      <c r="AT169" s="50" t="str">
        <f t="shared" si="23"/>
        <v>SECOP II</v>
      </c>
      <c r="AU169" s="38">
        <f t="shared" si="27"/>
        <v>1</v>
      </c>
      <c r="AV169" s="50" t="str">
        <f t="shared" si="20"/>
        <v>Bogotá Mejor para Todos</v>
      </c>
    </row>
    <row r="170" spans="1:48" ht="45" customHeight="1">
      <c r="A170" s="204">
        <v>159</v>
      </c>
      <c r="B170" s="131">
        <v>2020</v>
      </c>
      <c r="C170" s="131" t="s">
        <v>353</v>
      </c>
      <c r="D170" s="210" t="s">
        <v>600</v>
      </c>
      <c r="E170" s="210" t="s">
        <v>140</v>
      </c>
      <c r="F170" s="210" t="s">
        <v>34</v>
      </c>
      <c r="G170" s="210" t="s">
        <v>161</v>
      </c>
      <c r="H170" s="229" t="s">
        <v>916</v>
      </c>
      <c r="I170" s="229" t="s">
        <v>135</v>
      </c>
      <c r="J170" s="229" t="s">
        <v>362</v>
      </c>
      <c r="K170" s="131">
        <v>45</v>
      </c>
      <c r="L170" s="234" t="str">
        <f>IF(ISERROR(VLOOKUP(K170,Eje_Pilar_Prop!$C$2:$E$104,2,FALSE))," ",VLOOKUP(K170,Eje_Pilar_Prop!$C$2:$E$104,2,FALSE))</f>
        <v>Gobernanza e influencia local, regional e internacional</v>
      </c>
      <c r="M170" s="234" t="str">
        <f>IF(ISERROR(VLOOKUP(K170,Eje_Pilar_Prop!$C$2:$E$104,3,FALSE))," ",VLOOKUP(K170,Eje_Pilar_Prop!$C$2:$E$104,3,FALSE))</f>
        <v>Eje Transversal 4 Gobierno Legitimo, Fortalecimiento Local y Eficiencia</v>
      </c>
      <c r="N170" s="132">
        <v>1501</v>
      </c>
      <c r="O170" s="133">
        <v>79533269</v>
      </c>
      <c r="P170" s="131" t="s">
        <v>1235</v>
      </c>
      <c r="Q170" s="239">
        <v>17500000</v>
      </c>
      <c r="R170" s="65"/>
      <c r="S170" s="48"/>
      <c r="T170" s="49">
        <v>1</v>
      </c>
      <c r="U170" s="239">
        <v>5000000</v>
      </c>
      <c r="V170" s="251">
        <f t="shared" si="21"/>
        <v>22500000</v>
      </c>
      <c r="W170" s="257">
        <v>15333333</v>
      </c>
      <c r="X170" s="135">
        <v>43978</v>
      </c>
      <c r="Y170" s="135">
        <v>43978</v>
      </c>
      <c r="Z170" s="135">
        <v>44253</v>
      </c>
      <c r="AA170" s="136">
        <v>210</v>
      </c>
      <c r="AB170" s="136">
        <v>1</v>
      </c>
      <c r="AC170" s="136">
        <v>60</v>
      </c>
      <c r="AD170" s="133"/>
      <c r="AE170" s="137"/>
      <c r="AF170" s="135"/>
      <c r="AG170" s="134"/>
      <c r="AH170" s="131"/>
      <c r="AI170" s="131" t="s">
        <v>1474</v>
      </c>
      <c r="AJ170" s="131"/>
      <c r="AK170" s="131"/>
      <c r="AL170" s="138">
        <f t="shared" si="22"/>
        <v>0.68148146666666665</v>
      </c>
      <c r="AN170" s="73">
        <f>IF(SUMPRODUCT((A$14:A170=A170)*(B$14:B170=B170)*(D$14:D170=D170))&gt;1,0,1)</f>
        <v>1</v>
      </c>
      <c r="AO170" s="50" t="str">
        <f t="shared" si="24"/>
        <v>Contratos de prestación de servicios profesionales y de apoyo a la gestión</v>
      </c>
      <c r="AP170" s="50" t="str">
        <f t="shared" si="25"/>
        <v>Contratación directa</v>
      </c>
      <c r="AQ170" s="50" t="str">
        <f>IF(ISBLANK(G170),1,IFERROR(VLOOKUP(G170,Tipo!$C$12:$C$27,1,FALSE),"NO"))</f>
        <v>Prestación de servicios profesionales y de apoyo a la gestión, o para la ejecución de trabajos artísticos que sólo puedan encomendarse a determinadas personas naturales;</v>
      </c>
      <c r="AR170" s="50" t="str">
        <f t="shared" si="26"/>
        <v>Inversión</v>
      </c>
      <c r="AS170" s="50" t="str">
        <f>IF(ISBLANK(K170),1,IFERROR(VLOOKUP(K170,Eje_Pilar_Prop!C156:C257,1,FALSE),"NO"))</f>
        <v>NO</v>
      </c>
      <c r="AT170" s="50" t="str">
        <f t="shared" si="23"/>
        <v>SECOP II</v>
      </c>
      <c r="AU170" s="38">
        <f t="shared" si="27"/>
        <v>1</v>
      </c>
      <c r="AV170" s="50" t="str">
        <f t="shared" si="20"/>
        <v>Bogotá Mejor para Todos</v>
      </c>
    </row>
    <row r="171" spans="1:48" ht="45" customHeight="1">
      <c r="A171" s="204">
        <v>160</v>
      </c>
      <c r="B171" s="131">
        <v>2020</v>
      </c>
      <c r="C171" s="131" t="s">
        <v>353</v>
      </c>
      <c r="D171" s="210" t="s">
        <v>601</v>
      </c>
      <c r="E171" s="210" t="s">
        <v>140</v>
      </c>
      <c r="F171" s="210" t="s">
        <v>34</v>
      </c>
      <c r="G171" s="210" t="s">
        <v>161</v>
      </c>
      <c r="H171" s="229" t="s">
        <v>952</v>
      </c>
      <c r="I171" s="229" t="s">
        <v>135</v>
      </c>
      <c r="J171" s="229" t="s">
        <v>362</v>
      </c>
      <c r="K171" s="131">
        <v>45</v>
      </c>
      <c r="L171" s="234" t="str">
        <f>IF(ISERROR(VLOOKUP(K171,Eje_Pilar_Prop!$C$2:$E$104,2,FALSE))," ",VLOOKUP(K171,Eje_Pilar_Prop!$C$2:$E$104,2,FALSE))</f>
        <v>Gobernanza e influencia local, regional e internacional</v>
      </c>
      <c r="M171" s="234" t="str">
        <f>IF(ISERROR(VLOOKUP(K171,Eje_Pilar_Prop!$C$2:$E$104,3,FALSE))," ",VLOOKUP(K171,Eje_Pilar_Prop!$C$2:$E$104,3,FALSE))</f>
        <v>Eje Transversal 4 Gobierno Legitimo, Fortalecimiento Local y Eficiencia</v>
      </c>
      <c r="N171" s="132">
        <v>1501</v>
      </c>
      <c r="O171" s="133">
        <v>79491219</v>
      </c>
      <c r="P171" s="131" t="s">
        <v>1236</v>
      </c>
      <c r="Q171" s="239">
        <v>35000000</v>
      </c>
      <c r="R171" s="65"/>
      <c r="S171" s="48"/>
      <c r="T171" s="49">
        <v>0</v>
      </c>
      <c r="U171" s="239">
        <v>0</v>
      </c>
      <c r="V171" s="251">
        <f t="shared" si="21"/>
        <v>35000000</v>
      </c>
      <c r="W171" s="257">
        <v>30833333</v>
      </c>
      <c r="X171" s="135">
        <v>43973</v>
      </c>
      <c r="Y171" s="135">
        <v>43977</v>
      </c>
      <c r="Z171" s="135">
        <v>44190</v>
      </c>
      <c r="AA171" s="136">
        <v>210</v>
      </c>
      <c r="AB171" s="136">
        <v>0</v>
      </c>
      <c r="AC171" s="136">
        <v>0</v>
      </c>
      <c r="AD171" s="133"/>
      <c r="AE171" s="137"/>
      <c r="AF171" s="135"/>
      <c r="AG171" s="134"/>
      <c r="AH171" s="131"/>
      <c r="AI171" s="131"/>
      <c r="AJ171" s="131" t="s">
        <v>1474</v>
      </c>
      <c r="AK171" s="131"/>
      <c r="AL171" s="138">
        <f t="shared" si="22"/>
        <v>0.88095237142857141</v>
      </c>
      <c r="AN171" s="73">
        <f>IF(SUMPRODUCT((A$14:A171=A171)*(B$14:B171=B171)*(D$14:D171=D171))&gt;1,0,1)</f>
        <v>1</v>
      </c>
      <c r="AO171" s="50" t="str">
        <f t="shared" si="24"/>
        <v>Contratos de prestación de servicios profesionales y de apoyo a la gestión</v>
      </c>
      <c r="AP171" s="50" t="str">
        <f t="shared" si="25"/>
        <v>Contratación directa</v>
      </c>
      <c r="AQ171" s="50" t="str">
        <f>IF(ISBLANK(G171),1,IFERROR(VLOOKUP(G171,Tipo!$C$12:$C$27,1,FALSE),"NO"))</f>
        <v>Prestación de servicios profesionales y de apoyo a la gestión, o para la ejecución de trabajos artísticos que sólo puedan encomendarse a determinadas personas naturales;</v>
      </c>
      <c r="AR171" s="50" t="str">
        <f t="shared" si="26"/>
        <v>Inversión</v>
      </c>
      <c r="AS171" s="50" t="str">
        <f>IF(ISBLANK(K171),1,IFERROR(VLOOKUP(K171,Eje_Pilar_Prop!C157:C258,1,FALSE),"NO"))</f>
        <v>NO</v>
      </c>
      <c r="AT171" s="50" t="str">
        <f t="shared" si="23"/>
        <v>SECOP II</v>
      </c>
      <c r="AU171" s="38">
        <f t="shared" si="27"/>
        <v>1</v>
      </c>
      <c r="AV171" s="50" t="str">
        <f t="shared" si="20"/>
        <v>Bogotá Mejor para Todos</v>
      </c>
    </row>
    <row r="172" spans="1:48" ht="45" customHeight="1">
      <c r="A172" s="204">
        <v>161</v>
      </c>
      <c r="B172" s="131">
        <v>2020</v>
      </c>
      <c r="C172" s="131" t="s">
        <v>353</v>
      </c>
      <c r="D172" s="210" t="s">
        <v>602</v>
      </c>
      <c r="E172" s="210" t="s">
        <v>138</v>
      </c>
      <c r="F172" s="210" t="s">
        <v>136</v>
      </c>
      <c r="G172" s="210" t="s">
        <v>165</v>
      </c>
      <c r="H172" s="229" t="s">
        <v>953</v>
      </c>
      <c r="I172" s="229" t="s">
        <v>135</v>
      </c>
      <c r="J172" s="229" t="s">
        <v>362</v>
      </c>
      <c r="K172" s="131">
        <v>45</v>
      </c>
      <c r="L172" s="234" t="str">
        <f>IF(ISERROR(VLOOKUP(K172,Eje_Pilar_Prop!$C$2:$E$104,2,FALSE))," ",VLOOKUP(K172,Eje_Pilar_Prop!$C$2:$E$104,2,FALSE))</f>
        <v>Gobernanza e influencia local, regional e internacional</v>
      </c>
      <c r="M172" s="234" t="str">
        <f>IF(ISERROR(VLOOKUP(K172,Eje_Pilar_Prop!$C$2:$E$104,3,FALSE))," ",VLOOKUP(K172,Eje_Pilar_Prop!$C$2:$E$104,3,FALSE))</f>
        <v>Eje Transversal 4 Gobierno Legitimo, Fortalecimiento Local y Eficiencia</v>
      </c>
      <c r="N172" s="132">
        <v>1501</v>
      </c>
      <c r="O172" s="133" t="s">
        <v>1237</v>
      </c>
      <c r="P172" s="131" t="s">
        <v>1238</v>
      </c>
      <c r="Q172" s="239">
        <v>24500000</v>
      </c>
      <c r="R172" s="65"/>
      <c r="S172" s="48"/>
      <c r="T172" s="49">
        <v>1</v>
      </c>
      <c r="U172" s="239">
        <v>10000000</v>
      </c>
      <c r="V172" s="251">
        <f t="shared" si="21"/>
        <v>34500000</v>
      </c>
      <c r="W172" s="257">
        <v>24127260</v>
      </c>
      <c r="X172" s="135">
        <v>43990</v>
      </c>
      <c r="Y172" s="135">
        <v>43992</v>
      </c>
      <c r="Z172" s="135">
        <v>44113</v>
      </c>
      <c r="AA172" s="136">
        <v>120</v>
      </c>
      <c r="AB172" s="136">
        <v>0</v>
      </c>
      <c r="AC172" s="136">
        <v>0</v>
      </c>
      <c r="AD172" s="133"/>
      <c r="AE172" s="137"/>
      <c r="AF172" s="135"/>
      <c r="AG172" s="134"/>
      <c r="AH172" s="131"/>
      <c r="AI172" s="131"/>
      <c r="AJ172" s="131" t="s">
        <v>1474</v>
      </c>
      <c r="AK172" s="131"/>
      <c r="AL172" s="138">
        <f t="shared" si="22"/>
        <v>0.69934086956521735</v>
      </c>
      <c r="AN172" s="73">
        <f>IF(SUMPRODUCT((A$14:A172=A172)*(B$14:B172=B172)*(D$14:D172=D172))&gt;1,0,1)</f>
        <v>1</v>
      </c>
      <c r="AO172" s="50" t="str">
        <f t="shared" si="24"/>
        <v>Contratos de prestación de servicios</v>
      </c>
      <c r="AP172" s="50" t="str">
        <f t="shared" si="25"/>
        <v>Contratación mínima cuantia</v>
      </c>
      <c r="AQ172" s="50" t="str">
        <f>IF(ISBLANK(G172),1,IFERROR(VLOOKUP(G172,Tipo!$C$12:$C$27,1,FALSE),"NO"))</f>
        <v>NO</v>
      </c>
      <c r="AR172" s="50" t="str">
        <f t="shared" si="26"/>
        <v>Inversión</v>
      </c>
      <c r="AS172" s="50" t="str">
        <f>IF(ISBLANK(K172),1,IFERROR(VLOOKUP(K172,Eje_Pilar_Prop!C158:C259,1,FALSE),"NO"))</f>
        <v>NO</v>
      </c>
      <c r="AT172" s="50" t="str">
        <f t="shared" si="23"/>
        <v>SECOP II</v>
      </c>
      <c r="AU172" s="38">
        <f t="shared" si="27"/>
        <v>1</v>
      </c>
      <c r="AV172" s="50" t="str">
        <f t="shared" si="20"/>
        <v>Bogotá Mejor para Todos</v>
      </c>
    </row>
    <row r="173" spans="1:48" ht="45" customHeight="1">
      <c r="A173" s="204">
        <v>162</v>
      </c>
      <c r="B173" s="131">
        <v>2020</v>
      </c>
      <c r="C173" s="131" t="s">
        <v>353</v>
      </c>
      <c r="D173" s="210" t="s">
        <v>603</v>
      </c>
      <c r="E173" s="210" t="s">
        <v>140</v>
      </c>
      <c r="F173" s="210" t="s">
        <v>34</v>
      </c>
      <c r="G173" s="210" t="s">
        <v>161</v>
      </c>
      <c r="H173" s="229" t="s">
        <v>954</v>
      </c>
      <c r="I173" s="229" t="s">
        <v>135</v>
      </c>
      <c r="J173" s="229" t="s">
        <v>362</v>
      </c>
      <c r="K173" s="131">
        <v>45</v>
      </c>
      <c r="L173" s="234" t="str">
        <f>IF(ISERROR(VLOOKUP(K173,Eje_Pilar_Prop!$C$2:$E$104,2,FALSE))," ",VLOOKUP(K173,Eje_Pilar_Prop!$C$2:$E$104,2,FALSE))</f>
        <v>Gobernanza e influencia local, regional e internacional</v>
      </c>
      <c r="M173" s="234" t="str">
        <f>IF(ISERROR(VLOOKUP(K173,Eje_Pilar_Prop!$C$2:$E$104,3,FALSE))," ",VLOOKUP(K173,Eje_Pilar_Prop!$C$2:$E$104,3,FALSE))</f>
        <v>Eje Transversal 4 Gobierno Legitimo, Fortalecimiento Local y Eficiencia</v>
      </c>
      <c r="N173" s="132">
        <v>1501</v>
      </c>
      <c r="O173" s="133">
        <v>21113992</v>
      </c>
      <c r="P173" s="131" t="s">
        <v>1239</v>
      </c>
      <c r="Q173" s="239">
        <v>17500000</v>
      </c>
      <c r="R173" s="65"/>
      <c r="S173" s="48"/>
      <c r="T173" s="49">
        <v>1</v>
      </c>
      <c r="U173" s="239">
        <v>5000000</v>
      </c>
      <c r="V173" s="251">
        <f t="shared" si="21"/>
        <v>22500000</v>
      </c>
      <c r="W173" s="257">
        <v>15750000</v>
      </c>
      <c r="X173" s="135">
        <v>43973</v>
      </c>
      <c r="Y173" s="135">
        <v>43973</v>
      </c>
      <c r="Z173" s="135">
        <v>44248</v>
      </c>
      <c r="AA173" s="136">
        <v>210</v>
      </c>
      <c r="AB173" s="136">
        <v>1</v>
      </c>
      <c r="AC173" s="136">
        <v>60</v>
      </c>
      <c r="AD173" s="133"/>
      <c r="AE173" s="137"/>
      <c r="AF173" s="135"/>
      <c r="AG173" s="134"/>
      <c r="AH173" s="131"/>
      <c r="AI173" s="131" t="s">
        <v>1474</v>
      </c>
      <c r="AJ173" s="131"/>
      <c r="AK173" s="131"/>
      <c r="AL173" s="138">
        <f t="shared" si="22"/>
        <v>0.7</v>
      </c>
      <c r="AN173" s="73">
        <f>IF(SUMPRODUCT((A$14:A173=A173)*(B$14:B173=B173)*(D$14:D173=D173))&gt;1,0,1)</f>
        <v>1</v>
      </c>
      <c r="AO173" s="50" t="str">
        <f t="shared" si="24"/>
        <v>Contratos de prestación de servicios profesionales y de apoyo a la gestión</v>
      </c>
      <c r="AP173" s="50" t="str">
        <f t="shared" si="25"/>
        <v>Contratación directa</v>
      </c>
      <c r="AQ173" s="50" t="str">
        <f>IF(ISBLANK(G173),1,IFERROR(VLOOKUP(G173,Tipo!$C$12:$C$27,1,FALSE),"NO"))</f>
        <v>Prestación de servicios profesionales y de apoyo a la gestión, o para la ejecución de trabajos artísticos que sólo puedan encomendarse a determinadas personas naturales;</v>
      </c>
      <c r="AR173" s="50" t="str">
        <f t="shared" si="26"/>
        <v>Inversión</v>
      </c>
      <c r="AS173" s="50" t="str">
        <f>IF(ISBLANK(K173),1,IFERROR(VLOOKUP(K173,Eje_Pilar_Prop!C159:C260,1,FALSE),"NO"))</f>
        <v>NO</v>
      </c>
      <c r="AT173" s="50" t="str">
        <f t="shared" si="23"/>
        <v>SECOP II</v>
      </c>
      <c r="AU173" s="38">
        <f t="shared" si="27"/>
        <v>1</v>
      </c>
      <c r="AV173" s="50" t="str">
        <f t="shared" si="20"/>
        <v>Bogotá Mejor para Todos</v>
      </c>
    </row>
    <row r="174" spans="1:48" ht="45" customHeight="1">
      <c r="A174" s="204">
        <v>163</v>
      </c>
      <c r="B174" s="131">
        <v>2020</v>
      </c>
      <c r="C174" s="131" t="s">
        <v>353</v>
      </c>
      <c r="D174" s="210" t="s">
        <v>604</v>
      </c>
      <c r="E174" s="210" t="s">
        <v>140</v>
      </c>
      <c r="F174" s="210" t="s">
        <v>34</v>
      </c>
      <c r="G174" s="210" t="s">
        <v>161</v>
      </c>
      <c r="H174" s="229" t="s">
        <v>955</v>
      </c>
      <c r="I174" s="229" t="s">
        <v>135</v>
      </c>
      <c r="J174" s="229" t="s">
        <v>362</v>
      </c>
      <c r="K174" s="131">
        <v>45</v>
      </c>
      <c r="L174" s="234" t="str">
        <f>IF(ISERROR(VLOOKUP(K174,Eje_Pilar_Prop!$C$2:$E$104,2,FALSE))," ",VLOOKUP(K174,Eje_Pilar_Prop!$C$2:$E$104,2,FALSE))</f>
        <v>Gobernanza e influencia local, regional e internacional</v>
      </c>
      <c r="M174" s="234" t="str">
        <f>IF(ISERROR(VLOOKUP(K174,Eje_Pilar_Prop!$C$2:$E$104,3,FALSE))," ",VLOOKUP(K174,Eje_Pilar_Prop!$C$2:$E$104,3,FALSE))</f>
        <v>Eje Transversal 4 Gobierno Legitimo, Fortalecimiento Local y Eficiencia</v>
      </c>
      <c r="N174" s="132">
        <v>1501</v>
      </c>
      <c r="O174" s="133">
        <v>1022364982</v>
      </c>
      <c r="P174" s="131" t="s">
        <v>1240</v>
      </c>
      <c r="Q174" s="239">
        <v>24500000</v>
      </c>
      <c r="R174" s="65"/>
      <c r="S174" s="48"/>
      <c r="T174" s="49">
        <v>1</v>
      </c>
      <c r="U174" s="239">
        <v>7000000</v>
      </c>
      <c r="V174" s="251">
        <f t="shared" si="21"/>
        <v>31500000</v>
      </c>
      <c r="W174" s="257">
        <v>21583333</v>
      </c>
      <c r="X174" s="135">
        <v>43973</v>
      </c>
      <c r="Y174" s="135">
        <v>43977</v>
      </c>
      <c r="Z174" s="135">
        <v>44252</v>
      </c>
      <c r="AA174" s="136">
        <v>210</v>
      </c>
      <c r="AB174" s="136">
        <v>1</v>
      </c>
      <c r="AC174" s="136">
        <v>60</v>
      </c>
      <c r="AD174" s="133"/>
      <c r="AE174" s="137"/>
      <c r="AF174" s="135"/>
      <c r="AG174" s="134"/>
      <c r="AH174" s="131"/>
      <c r="AI174" s="131" t="s">
        <v>1474</v>
      </c>
      <c r="AJ174" s="131"/>
      <c r="AK174" s="131"/>
      <c r="AL174" s="138">
        <f t="shared" si="22"/>
        <v>0.68518517460317463</v>
      </c>
      <c r="AN174" s="73">
        <f>IF(SUMPRODUCT((A$14:A174=A174)*(B$14:B174=B174)*(D$14:D174=D174))&gt;1,0,1)</f>
        <v>1</v>
      </c>
      <c r="AO174" s="50" t="str">
        <f t="shared" si="24"/>
        <v>Contratos de prestación de servicios profesionales y de apoyo a la gestión</v>
      </c>
      <c r="AP174" s="50" t="str">
        <f t="shared" si="25"/>
        <v>Contratación directa</v>
      </c>
      <c r="AQ174" s="50" t="str">
        <f>IF(ISBLANK(G174),1,IFERROR(VLOOKUP(G174,Tipo!$C$12:$C$27,1,FALSE),"NO"))</f>
        <v>Prestación de servicios profesionales y de apoyo a la gestión, o para la ejecución de trabajos artísticos que sólo puedan encomendarse a determinadas personas naturales;</v>
      </c>
      <c r="AR174" s="50" t="str">
        <f t="shared" si="26"/>
        <v>Inversión</v>
      </c>
      <c r="AS174" s="50" t="str">
        <f>IF(ISBLANK(K174),1,IFERROR(VLOOKUP(K174,Eje_Pilar_Prop!C160:C261,1,FALSE),"NO"))</f>
        <v>NO</v>
      </c>
      <c r="AT174" s="50" t="str">
        <f t="shared" si="23"/>
        <v>SECOP II</v>
      </c>
      <c r="AU174" s="38">
        <f t="shared" si="27"/>
        <v>1</v>
      </c>
      <c r="AV174" s="50" t="str">
        <f t="shared" si="20"/>
        <v>Bogotá Mejor para Todos</v>
      </c>
    </row>
    <row r="175" spans="1:48" ht="45" customHeight="1">
      <c r="A175" s="204">
        <v>164</v>
      </c>
      <c r="B175" s="131">
        <v>2020</v>
      </c>
      <c r="C175" s="131" t="s">
        <v>353</v>
      </c>
      <c r="D175" s="210" t="s">
        <v>605</v>
      </c>
      <c r="E175" s="210" t="s">
        <v>140</v>
      </c>
      <c r="F175" s="210" t="s">
        <v>34</v>
      </c>
      <c r="G175" s="210" t="s">
        <v>161</v>
      </c>
      <c r="H175" s="229" t="s">
        <v>956</v>
      </c>
      <c r="I175" s="229" t="s">
        <v>135</v>
      </c>
      <c r="J175" s="229" t="s">
        <v>362</v>
      </c>
      <c r="K175" s="131">
        <v>45</v>
      </c>
      <c r="L175" s="234" t="str">
        <f>IF(ISERROR(VLOOKUP(K175,Eje_Pilar_Prop!$C$2:$E$104,2,FALSE))," ",VLOOKUP(K175,Eje_Pilar_Prop!$C$2:$E$104,2,FALSE))</f>
        <v>Gobernanza e influencia local, regional e internacional</v>
      </c>
      <c r="M175" s="234" t="str">
        <f>IF(ISERROR(VLOOKUP(K175,Eje_Pilar_Prop!$C$2:$E$104,3,FALSE))," ",VLOOKUP(K175,Eje_Pilar_Prop!$C$2:$E$104,3,FALSE))</f>
        <v>Eje Transversal 4 Gobierno Legitimo, Fortalecimiento Local y Eficiencia</v>
      </c>
      <c r="N175" s="132">
        <v>1501</v>
      </c>
      <c r="O175" s="133">
        <v>2955609</v>
      </c>
      <c r="P175" s="131" t="s">
        <v>1241</v>
      </c>
      <c r="Q175" s="239">
        <v>62300000</v>
      </c>
      <c r="R175" s="65"/>
      <c r="S175" s="48"/>
      <c r="T175" s="49">
        <v>1</v>
      </c>
      <c r="U175" s="239">
        <v>17800000</v>
      </c>
      <c r="V175" s="251">
        <f t="shared" si="21"/>
        <v>80100000</v>
      </c>
      <c r="W175" s="257">
        <v>54586667</v>
      </c>
      <c r="X175" s="135">
        <v>43977</v>
      </c>
      <c r="Y175" s="135">
        <v>43978</v>
      </c>
      <c r="Z175" s="135">
        <v>44253</v>
      </c>
      <c r="AA175" s="136">
        <v>210</v>
      </c>
      <c r="AB175" s="136">
        <v>1</v>
      </c>
      <c r="AC175" s="136">
        <v>60</v>
      </c>
      <c r="AD175" s="133"/>
      <c r="AE175" s="137"/>
      <c r="AF175" s="135"/>
      <c r="AG175" s="134"/>
      <c r="AH175" s="131"/>
      <c r="AI175" s="131" t="s">
        <v>1474</v>
      </c>
      <c r="AJ175" s="131"/>
      <c r="AK175" s="131"/>
      <c r="AL175" s="138">
        <f t="shared" si="22"/>
        <v>0.68148148564294631</v>
      </c>
      <c r="AN175" s="73">
        <f>IF(SUMPRODUCT((A$14:A175=A175)*(B$14:B175=B175)*(D$14:D175=D175))&gt;1,0,1)</f>
        <v>1</v>
      </c>
      <c r="AO175" s="50" t="str">
        <f t="shared" si="24"/>
        <v>Contratos de prestación de servicios profesionales y de apoyo a la gestión</v>
      </c>
      <c r="AP175" s="50" t="str">
        <f t="shared" si="25"/>
        <v>Contratación directa</v>
      </c>
      <c r="AQ175" s="50" t="str">
        <f>IF(ISBLANK(G175),1,IFERROR(VLOOKUP(G175,Tipo!$C$12:$C$27,1,FALSE),"NO"))</f>
        <v>Prestación de servicios profesionales y de apoyo a la gestión, o para la ejecución de trabajos artísticos que sólo puedan encomendarse a determinadas personas naturales;</v>
      </c>
      <c r="AR175" s="50" t="str">
        <f t="shared" si="26"/>
        <v>Inversión</v>
      </c>
      <c r="AS175" s="50" t="str">
        <f>IF(ISBLANK(K175),1,IFERROR(VLOOKUP(K175,Eje_Pilar_Prop!C161:C262,1,FALSE),"NO"))</f>
        <v>NO</v>
      </c>
      <c r="AT175" s="50" t="str">
        <f t="shared" si="23"/>
        <v>SECOP II</v>
      </c>
      <c r="AU175" s="38">
        <f t="shared" si="27"/>
        <v>1</v>
      </c>
      <c r="AV175" s="50" t="str">
        <f t="shared" si="20"/>
        <v>Bogotá Mejor para Todos</v>
      </c>
    </row>
    <row r="176" spans="1:48" ht="45" customHeight="1">
      <c r="A176" s="204">
        <v>165</v>
      </c>
      <c r="B176" s="131">
        <v>2020</v>
      </c>
      <c r="C176" s="131" t="s">
        <v>353</v>
      </c>
      <c r="D176" s="210" t="s">
        <v>606</v>
      </c>
      <c r="E176" s="210" t="s">
        <v>74</v>
      </c>
      <c r="F176" s="210" t="s">
        <v>136</v>
      </c>
      <c r="G176" s="210" t="s">
        <v>165</v>
      </c>
      <c r="H176" s="229" t="s">
        <v>957</v>
      </c>
      <c r="I176" s="229" t="s">
        <v>135</v>
      </c>
      <c r="J176" s="229" t="s">
        <v>362</v>
      </c>
      <c r="K176" s="131">
        <v>45</v>
      </c>
      <c r="L176" s="234" t="str">
        <f>IF(ISERROR(VLOOKUP(K176,Eje_Pilar_Prop!$C$2:$E$104,2,FALSE))," ",VLOOKUP(K176,Eje_Pilar_Prop!$C$2:$E$104,2,FALSE))</f>
        <v>Gobernanza e influencia local, regional e internacional</v>
      </c>
      <c r="M176" s="234" t="str">
        <f>IF(ISERROR(VLOOKUP(K176,Eje_Pilar_Prop!$C$2:$E$104,3,FALSE))," ",VLOOKUP(K176,Eje_Pilar_Prop!$C$2:$E$104,3,FALSE))</f>
        <v>Eje Transversal 4 Gobierno Legitimo, Fortalecimiento Local y Eficiencia</v>
      </c>
      <c r="N176" s="132">
        <v>1501</v>
      </c>
      <c r="O176" s="133" t="s">
        <v>1242</v>
      </c>
      <c r="P176" s="131" t="s">
        <v>1243</v>
      </c>
      <c r="Q176" s="239">
        <v>24505000</v>
      </c>
      <c r="R176" s="65">
        <v>24491660</v>
      </c>
      <c r="S176" s="48"/>
      <c r="T176" s="49">
        <v>0</v>
      </c>
      <c r="U176" s="239">
        <v>0</v>
      </c>
      <c r="V176" s="251">
        <f t="shared" si="21"/>
        <v>24505000</v>
      </c>
      <c r="W176" s="257">
        <v>24491660</v>
      </c>
      <c r="X176" s="135">
        <v>43977</v>
      </c>
      <c r="Y176" s="135">
        <v>43978</v>
      </c>
      <c r="Z176" s="135">
        <v>44008</v>
      </c>
      <c r="AA176" s="136">
        <v>30</v>
      </c>
      <c r="AB176" s="136">
        <v>0</v>
      </c>
      <c r="AC176" s="136">
        <v>0</v>
      </c>
      <c r="AD176" s="133"/>
      <c r="AE176" s="137"/>
      <c r="AF176" s="135"/>
      <c r="AG176" s="134"/>
      <c r="AH176" s="131"/>
      <c r="AI176" s="131"/>
      <c r="AJ176" s="131" t="s">
        <v>1474</v>
      </c>
      <c r="AK176" s="131"/>
      <c r="AL176" s="138">
        <f t="shared" ref="AL176:AL185" si="28">IF(ISERROR(W176/V176),"-",(W176/V176))</f>
        <v>0.99945562130177512</v>
      </c>
      <c r="AN176" s="73">
        <f>IF(SUMPRODUCT((A$14:A176=A176)*(B$14:B176=B176)*(D$14:D176=D176))&gt;1,0,1)</f>
        <v>1</v>
      </c>
      <c r="AO176" s="50" t="str">
        <f t="shared" si="24"/>
        <v>Compraventa de bienes inmuebles</v>
      </c>
      <c r="AP176" s="50" t="str">
        <f t="shared" si="25"/>
        <v>Contratación mínima cuantia</v>
      </c>
      <c r="AQ176" s="50" t="str">
        <f>IF(ISBLANK(G176),1,IFERROR(VLOOKUP(G176,Tipo!$C$12:$C$27,1,FALSE),"NO"))</f>
        <v>NO</v>
      </c>
      <c r="AR176" s="50" t="str">
        <f t="shared" si="26"/>
        <v>Inversión</v>
      </c>
      <c r="AS176" s="50" t="str">
        <f>IF(ISBLANK(K176),1,IFERROR(VLOOKUP(K176,Eje_Pilar_Prop!C162:C263,1,FALSE),"NO"))</f>
        <v>NO</v>
      </c>
      <c r="AT176" s="50" t="str">
        <f t="shared" si="23"/>
        <v>SECOP II</v>
      </c>
      <c r="AU176" s="38">
        <f t="shared" si="27"/>
        <v>1</v>
      </c>
      <c r="AV176" s="50" t="str">
        <f t="shared" si="20"/>
        <v>Bogotá Mejor para Todos</v>
      </c>
    </row>
    <row r="177" spans="1:48" ht="45" customHeight="1">
      <c r="A177" s="204">
        <v>168</v>
      </c>
      <c r="B177" s="131">
        <v>2020</v>
      </c>
      <c r="C177" s="131" t="s">
        <v>353</v>
      </c>
      <c r="D177" s="210" t="s">
        <v>607</v>
      </c>
      <c r="E177" s="210" t="s">
        <v>140</v>
      </c>
      <c r="F177" s="210" t="s">
        <v>34</v>
      </c>
      <c r="G177" s="210" t="s">
        <v>161</v>
      </c>
      <c r="H177" s="229" t="s">
        <v>958</v>
      </c>
      <c r="I177" s="229" t="s">
        <v>135</v>
      </c>
      <c r="J177" s="229" t="s">
        <v>362</v>
      </c>
      <c r="K177" s="131">
        <v>45</v>
      </c>
      <c r="L177" s="234" t="str">
        <f>IF(ISERROR(VLOOKUP(K177,Eje_Pilar_Prop!$C$2:$E$104,2,FALSE))," ",VLOOKUP(K177,Eje_Pilar_Prop!$C$2:$E$104,2,FALSE))</f>
        <v>Gobernanza e influencia local, regional e internacional</v>
      </c>
      <c r="M177" s="234" t="str">
        <f>IF(ISERROR(VLOOKUP(K177,Eje_Pilar_Prop!$C$2:$E$104,3,FALSE))," ",VLOOKUP(K177,Eje_Pilar_Prop!$C$2:$E$104,3,FALSE))</f>
        <v>Eje Transversal 4 Gobierno Legitimo, Fortalecimiento Local y Eficiencia</v>
      </c>
      <c r="N177" s="132">
        <v>1501</v>
      </c>
      <c r="O177" s="133">
        <v>33101125</v>
      </c>
      <c r="P177" s="131" t="s">
        <v>1244</v>
      </c>
      <c r="Q177" s="239">
        <v>20300000</v>
      </c>
      <c r="R177" s="65"/>
      <c r="S177" s="48"/>
      <c r="T177" s="49">
        <v>1</v>
      </c>
      <c r="U177" s="239">
        <v>5800000</v>
      </c>
      <c r="V177" s="251">
        <f t="shared" si="21"/>
        <v>26100000</v>
      </c>
      <c r="W177" s="257">
        <v>17690000</v>
      </c>
      <c r="X177" s="135">
        <v>43979</v>
      </c>
      <c r="Y177" s="135">
        <v>43979</v>
      </c>
      <c r="Z177" s="135">
        <v>44254</v>
      </c>
      <c r="AA177" s="136">
        <v>210</v>
      </c>
      <c r="AB177" s="136">
        <v>1</v>
      </c>
      <c r="AC177" s="136">
        <v>60</v>
      </c>
      <c r="AD177" s="133"/>
      <c r="AE177" s="137"/>
      <c r="AF177" s="135"/>
      <c r="AG177" s="134"/>
      <c r="AH177" s="131"/>
      <c r="AI177" s="131" t="s">
        <v>1474</v>
      </c>
      <c r="AJ177" s="131"/>
      <c r="AK177" s="131"/>
      <c r="AL177" s="138">
        <f t="shared" si="28"/>
        <v>0.67777777777777781</v>
      </c>
      <c r="AN177" s="73">
        <f>IF(SUMPRODUCT((A$14:A177=A177)*(B$14:B177=B177)*(D$14:D177=D177))&gt;1,0,1)</f>
        <v>1</v>
      </c>
      <c r="AO177" s="50" t="str">
        <f t="shared" si="24"/>
        <v>Contratos de prestación de servicios profesionales y de apoyo a la gestión</v>
      </c>
      <c r="AP177" s="50" t="str">
        <f t="shared" si="25"/>
        <v>Contratación directa</v>
      </c>
      <c r="AQ177" s="50" t="str">
        <f>IF(ISBLANK(G177),1,IFERROR(VLOOKUP(G177,Tipo!$C$12:$C$27,1,FALSE),"NO"))</f>
        <v>Prestación de servicios profesionales y de apoyo a la gestión, o para la ejecución de trabajos artísticos que sólo puedan encomendarse a determinadas personas naturales;</v>
      </c>
      <c r="AR177" s="50" t="str">
        <f t="shared" si="26"/>
        <v>Inversión</v>
      </c>
      <c r="AS177" s="50" t="str">
        <f>IF(ISBLANK(K177),1,IFERROR(VLOOKUP(K177,Eje_Pilar_Prop!C163:C264,1,FALSE),"NO"))</f>
        <v>NO</v>
      </c>
      <c r="AT177" s="50" t="str">
        <f t="shared" si="23"/>
        <v>SECOP II</v>
      </c>
      <c r="AU177" s="38">
        <f t="shared" si="27"/>
        <v>1</v>
      </c>
      <c r="AV177" s="50" t="str">
        <f t="shared" si="20"/>
        <v>Bogotá Mejor para Todos</v>
      </c>
    </row>
    <row r="178" spans="1:48" ht="45" customHeight="1">
      <c r="A178" s="204">
        <v>169</v>
      </c>
      <c r="B178" s="131">
        <v>2020</v>
      </c>
      <c r="C178" s="131" t="s">
        <v>353</v>
      </c>
      <c r="D178" s="210" t="s">
        <v>608</v>
      </c>
      <c r="E178" s="210" t="s">
        <v>140</v>
      </c>
      <c r="F178" s="210" t="s">
        <v>34</v>
      </c>
      <c r="G178" s="210" t="s">
        <v>161</v>
      </c>
      <c r="H178" s="229" t="s">
        <v>959</v>
      </c>
      <c r="I178" s="229" t="s">
        <v>135</v>
      </c>
      <c r="J178" s="229" t="s">
        <v>362</v>
      </c>
      <c r="K178" s="131">
        <v>45</v>
      </c>
      <c r="L178" s="234" t="str">
        <f>IF(ISERROR(VLOOKUP(K178,Eje_Pilar_Prop!$C$2:$E$104,2,FALSE))," ",VLOOKUP(K178,Eje_Pilar_Prop!$C$2:$E$104,2,FALSE))</f>
        <v>Gobernanza e influencia local, regional e internacional</v>
      </c>
      <c r="M178" s="234" t="str">
        <f>IF(ISERROR(VLOOKUP(K178,Eje_Pilar_Prop!$C$2:$E$104,3,FALSE))," ",VLOOKUP(K178,Eje_Pilar_Prop!$C$2:$E$104,3,FALSE))</f>
        <v>Eje Transversal 4 Gobierno Legitimo, Fortalecimiento Local y Eficiencia</v>
      </c>
      <c r="N178" s="132">
        <v>1501</v>
      </c>
      <c r="O178" s="133">
        <v>12135273</v>
      </c>
      <c r="P178" s="131" t="s">
        <v>1245</v>
      </c>
      <c r="Q178" s="239">
        <v>15000000</v>
      </c>
      <c r="R178" s="65"/>
      <c r="S178" s="48"/>
      <c r="T178" s="49">
        <v>0</v>
      </c>
      <c r="U178" s="239">
        <v>0</v>
      </c>
      <c r="V178" s="251">
        <f t="shared" si="21"/>
        <v>15000000</v>
      </c>
      <c r="W178" s="257">
        <v>15000000</v>
      </c>
      <c r="X178" s="135">
        <v>43977</v>
      </c>
      <c r="Y178" s="135">
        <v>43977</v>
      </c>
      <c r="Z178" s="135">
        <v>44037</v>
      </c>
      <c r="AA178" s="136">
        <v>60</v>
      </c>
      <c r="AB178" s="136">
        <v>0</v>
      </c>
      <c r="AC178" s="136">
        <v>0</v>
      </c>
      <c r="AD178" s="133"/>
      <c r="AE178" s="137"/>
      <c r="AF178" s="135"/>
      <c r="AG178" s="134"/>
      <c r="AH178" s="131"/>
      <c r="AI178" s="131"/>
      <c r="AJ178" s="131" t="s">
        <v>1474</v>
      </c>
      <c r="AK178" s="131"/>
      <c r="AL178" s="138">
        <f t="shared" si="28"/>
        <v>1</v>
      </c>
      <c r="AN178" s="73">
        <f>IF(SUMPRODUCT((A$14:A178=A178)*(B$14:B178=B178)*(D$14:D178=D178))&gt;1,0,1)</f>
        <v>1</v>
      </c>
      <c r="AO178" s="50" t="str">
        <f t="shared" si="24"/>
        <v>Contratos de prestación de servicios profesionales y de apoyo a la gestión</v>
      </c>
      <c r="AP178" s="50" t="str">
        <f t="shared" si="25"/>
        <v>Contratación directa</v>
      </c>
      <c r="AQ178" s="50" t="str">
        <f>IF(ISBLANK(G178),1,IFERROR(VLOOKUP(G178,Tipo!$C$12:$C$27,1,FALSE),"NO"))</f>
        <v>Prestación de servicios profesionales y de apoyo a la gestión, o para la ejecución de trabajos artísticos que sólo puedan encomendarse a determinadas personas naturales;</v>
      </c>
      <c r="AR178" s="50" t="str">
        <f t="shared" si="26"/>
        <v>Inversión</v>
      </c>
      <c r="AS178" s="50" t="str">
        <f>IF(ISBLANK(K178),1,IFERROR(VLOOKUP(K178,Eje_Pilar_Prop!C164:C265,1,FALSE),"NO"))</f>
        <v>NO</v>
      </c>
      <c r="AT178" s="50" t="str">
        <f t="shared" si="23"/>
        <v>SECOP II</v>
      </c>
      <c r="AU178" s="38">
        <f t="shared" si="27"/>
        <v>1</v>
      </c>
      <c r="AV178" s="50" t="str">
        <f t="shared" si="20"/>
        <v>Bogotá Mejor para Todos</v>
      </c>
    </row>
    <row r="179" spans="1:48" ht="45" customHeight="1">
      <c r="A179" s="204">
        <v>170</v>
      </c>
      <c r="B179" s="131">
        <v>2020</v>
      </c>
      <c r="C179" s="131" t="s">
        <v>353</v>
      </c>
      <c r="D179" s="210" t="s">
        <v>609</v>
      </c>
      <c r="E179" s="210" t="s">
        <v>140</v>
      </c>
      <c r="F179" s="210" t="s">
        <v>34</v>
      </c>
      <c r="G179" s="210" t="s">
        <v>161</v>
      </c>
      <c r="H179" s="229" t="s">
        <v>937</v>
      </c>
      <c r="I179" s="229" t="s">
        <v>135</v>
      </c>
      <c r="J179" s="229" t="s">
        <v>362</v>
      </c>
      <c r="K179" s="131">
        <v>45</v>
      </c>
      <c r="L179" s="234" t="str">
        <f>IF(ISERROR(VLOOKUP(K179,Eje_Pilar_Prop!$C$2:$E$104,2,FALSE))," ",VLOOKUP(K179,Eje_Pilar_Prop!$C$2:$E$104,2,FALSE))</f>
        <v>Gobernanza e influencia local, regional e internacional</v>
      </c>
      <c r="M179" s="234" t="str">
        <f>IF(ISERROR(VLOOKUP(K179,Eje_Pilar_Prop!$C$2:$E$104,3,FALSE))," ",VLOOKUP(K179,Eje_Pilar_Prop!$C$2:$E$104,3,FALSE))</f>
        <v>Eje Transversal 4 Gobierno Legitimo, Fortalecimiento Local y Eficiencia</v>
      </c>
      <c r="N179" s="132">
        <v>1501</v>
      </c>
      <c r="O179" s="133">
        <v>41657415</v>
      </c>
      <c r="P179" s="131" t="s">
        <v>1246</v>
      </c>
      <c r="Q179" s="239">
        <v>62300000</v>
      </c>
      <c r="R179" s="65"/>
      <c r="S179" s="48"/>
      <c r="T179" s="49">
        <v>1</v>
      </c>
      <c r="U179" s="239">
        <v>8900000</v>
      </c>
      <c r="V179" s="251">
        <f t="shared" si="21"/>
        <v>71200000</v>
      </c>
      <c r="W179" s="257">
        <v>53993333</v>
      </c>
      <c r="X179" s="135">
        <v>43978</v>
      </c>
      <c r="Y179" s="135">
        <v>43980</v>
      </c>
      <c r="Z179" s="135">
        <v>44224</v>
      </c>
      <c r="AA179" s="136">
        <v>210</v>
      </c>
      <c r="AB179" s="136">
        <v>1</v>
      </c>
      <c r="AC179" s="136">
        <v>30</v>
      </c>
      <c r="AD179" s="133"/>
      <c r="AE179" s="137"/>
      <c r="AF179" s="135"/>
      <c r="AG179" s="134"/>
      <c r="AH179" s="131"/>
      <c r="AI179" s="131" t="s">
        <v>1474</v>
      </c>
      <c r="AJ179" s="131"/>
      <c r="AK179" s="131"/>
      <c r="AL179" s="138">
        <f t="shared" si="28"/>
        <v>0.75833332865168535</v>
      </c>
      <c r="AN179" s="73">
        <f>IF(SUMPRODUCT((A$14:A179=A179)*(B$14:B179=B179)*(D$14:D179=D179))&gt;1,0,1)</f>
        <v>1</v>
      </c>
      <c r="AO179" s="50" t="str">
        <f t="shared" si="24"/>
        <v>Contratos de prestación de servicios profesionales y de apoyo a la gestión</v>
      </c>
      <c r="AP179" s="50" t="str">
        <f t="shared" si="25"/>
        <v>Contratación directa</v>
      </c>
      <c r="AQ179" s="50" t="str">
        <f>IF(ISBLANK(G179),1,IFERROR(VLOOKUP(G179,Tipo!$C$12:$C$27,1,FALSE),"NO"))</f>
        <v>Prestación de servicios profesionales y de apoyo a la gestión, o para la ejecución de trabajos artísticos que sólo puedan encomendarse a determinadas personas naturales;</v>
      </c>
      <c r="AR179" s="50" t="str">
        <f t="shared" si="26"/>
        <v>Inversión</v>
      </c>
      <c r="AS179" s="50" t="str">
        <f>IF(ISBLANK(K179),1,IFERROR(VLOOKUP(K179,Eje_Pilar_Prop!C165:C266,1,FALSE),"NO"))</f>
        <v>NO</v>
      </c>
      <c r="AT179" s="50" t="str">
        <f t="shared" si="23"/>
        <v>SECOP II</v>
      </c>
      <c r="AU179" s="38">
        <f t="shared" si="27"/>
        <v>1</v>
      </c>
      <c r="AV179" s="50" t="str">
        <f t="shared" si="20"/>
        <v>Bogotá Mejor para Todos</v>
      </c>
    </row>
    <row r="180" spans="1:48" ht="45" customHeight="1">
      <c r="A180" s="204">
        <v>171</v>
      </c>
      <c r="B180" s="131">
        <v>2020</v>
      </c>
      <c r="C180" s="131" t="s">
        <v>353</v>
      </c>
      <c r="D180" s="210" t="s">
        <v>610</v>
      </c>
      <c r="E180" s="210" t="s">
        <v>140</v>
      </c>
      <c r="F180" s="210" t="s">
        <v>34</v>
      </c>
      <c r="G180" s="210" t="s">
        <v>161</v>
      </c>
      <c r="H180" s="229" t="s">
        <v>960</v>
      </c>
      <c r="I180" s="229" t="s">
        <v>135</v>
      </c>
      <c r="J180" s="229" t="s">
        <v>362</v>
      </c>
      <c r="K180" s="131">
        <v>45</v>
      </c>
      <c r="L180" s="234" t="str">
        <f>IF(ISERROR(VLOOKUP(K180,Eje_Pilar_Prop!$C$2:$E$104,2,FALSE))," ",VLOOKUP(K180,Eje_Pilar_Prop!$C$2:$E$104,2,FALSE))</f>
        <v>Gobernanza e influencia local, regional e internacional</v>
      </c>
      <c r="M180" s="234" t="str">
        <f>IF(ISERROR(VLOOKUP(K180,Eje_Pilar_Prop!$C$2:$E$104,3,FALSE))," ",VLOOKUP(K180,Eje_Pilar_Prop!$C$2:$E$104,3,FALSE))</f>
        <v>Eje Transversal 4 Gobierno Legitimo, Fortalecimiento Local y Eficiencia</v>
      </c>
      <c r="N180" s="132">
        <v>1501</v>
      </c>
      <c r="O180" s="133">
        <v>21114151</v>
      </c>
      <c r="P180" s="131" t="s">
        <v>1247</v>
      </c>
      <c r="Q180" s="239">
        <v>62300000</v>
      </c>
      <c r="R180" s="65"/>
      <c r="S180" s="48"/>
      <c r="T180" s="49">
        <v>1</v>
      </c>
      <c r="U180" s="239">
        <v>17800000</v>
      </c>
      <c r="V180" s="251">
        <f t="shared" si="21"/>
        <v>80100000</v>
      </c>
      <c r="W180" s="257">
        <v>53993333</v>
      </c>
      <c r="X180" s="135">
        <v>43978</v>
      </c>
      <c r="Y180" s="135">
        <v>43980</v>
      </c>
      <c r="Z180" s="135">
        <v>44255</v>
      </c>
      <c r="AA180" s="136">
        <v>210</v>
      </c>
      <c r="AB180" s="136">
        <v>1</v>
      </c>
      <c r="AC180" s="136">
        <v>60</v>
      </c>
      <c r="AD180" s="133"/>
      <c r="AE180" s="137"/>
      <c r="AF180" s="135"/>
      <c r="AG180" s="134"/>
      <c r="AH180" s="131"/>
      <c r="AI180" s="131" t="s">
        <v>1474</v>
      </c>
      <c r="AJ180" s="131"/>
      <c r="AK180" s="131"/>
      <c r="AL180" s="138">
        <f t="shared" si="28"/>
        <v>0.67407406991260921</v>
      </c>
      <c r="AN180" s="73">
        <f>IF(SUMPRODUCT((A$14:A180=A180)*(B$14:B180=B180)*(D$14:D180=D180))&gt;1,0,1)</f>
        <v>1</v>
      </c>
      <c r="AO180" s="50" t="str">
        <f t="shared" si="24"/>
        <v>Contratos de prestación de servicios profesionales y de apoyo a la gestión</v>
      </c>
      <c r="AP180" s="50" t="str">
        <f t="shared" si="25"/>
        <v>Contratación directa</v>
      </c>
      <c r="AQ180" s="50" t="str">
        <f>IF(ISBLANK(G180),1,IFERROR(VLOOKUP(G180,Tipo!$C$12:$C$27,1,FALSE),"NO"))</f>
        <v>Prestación de servicios profesionales y de apoyo a la gestión, o para la ejecución de trabajos artísticos que sólo puedan encomendarse a determinadas personas naturales;</v>
      </c>
      <c r="AR180" s="50" t="str">
        <f t="shared" si="26"/>
        <v>Inversión</v>
      </c>
      <c r="AS180" s="50" t="str">
        <f>IF(ISBLANK(K180),1,IFERROR(VLOOKUP(K180,Eje_Pilar_Prop!C166:C267,1,FALSE),"NO"))</f>
        <v>NO</v>
      </c>
      <c r="AT180" s="50" t="str">
        <f t="shared" si="23"/>
        <v>SECOP II</v>
      </c>
      <c r="AU180" s="38">
        <f t="shared" si="27"/>
        <v>1</v>
      </c>
      <c r="AV180" s="50" t="str">
        <f t="shared" si="20"/>
        <v>Bogotá Mejor para Todos</v>
      </c>
    </row>
    <row r="181" spans="1:48" ht="45" customHeight="1">
      <c r="A181" s="204">
        <v>172</v>
      </c>
      <c r="B181" s="131">
        <v>2020</v>
      </c>
      <c r="C181" s="131" t="s">
        <v>353</v>
      </c>
      <c r="D181" s="210" t="s">
        <v>611</v>
      </c>
      <c r="E181" s="210" t="s">
        <v>140</v>
      </c>
      <c r="F181" s="210" t="s">
        <v>34</v>
      </c>
      <c r="G181" s="210" t="s">
        <v>161</v>
      </c>
      <c r="H181" s="229" t="s">
        <v>961</v>
      </c>
      <c r="I181" s="229" t="s">
        <v>135</v>
      </c>
      <c r="J181" s="229" t="s">
        <v>362</v>
      </c>
      <c r="K181" s="131">
        <v>45</v>
      </c>
      <c r="L181" s="234" t="str">
        <f>IF(ISERROR(VLOOKUP(K181,Eje_Pilar_Prop!$C$2:$E$104,2,FALSE))," ",VLOOKUP(K181,Eje_Pilar_Prop!$C$2:$E$104,2,FALSE))</f>
        <v>Gobernanza e influencia local, regional e internacional</v>
      </c>
      <c r="M181" s="234" t="str">
        <f>IF(ISERROR(VLOOKUP(K181,Eje_Pilar_Prop!$C$2:$E$104,3,FALSE))," ",VLOOKUP(K181,Eje_Pilar_Prop!$C$2:$E$104,3,FALSE))</f>
        <v>Eje Transversal 4 Gobierno Legitimo, Fortalecimiento Local y Eficiencia</v>
      </c>
      <c r="N181" s="132">
        <v>1529</v>
      </c>
      <c r="O181" s="133">
        <v>1017183650</v>
      </c>
      <c r="P181" s="131" t="s">
        <v>1248</v>
      </c>
      <c r="Q181" s="239">
        <v>10000000</v>
      </c>
      <c r="R181" s="65"/>
      <c r="S181" s="48"/>
      <c r="T181" s="49">
        <v>0</v>
      </c>
      <c r="U181" s="239">
        <v>0</v>
      </c>
      <c r="V181" s="251">
        <f t="shared" si="21"/>
        <v>10000000</v>
      </c>
      <c r="W181" s="306">
        <v>10000000</v>
      </c>
      <c r="X181" s="135">
        <v>43978</v>
      </c>
      <c r="Y181" s="135">
        <v>43979</v>
      </c>
      <c r="Z181" s="135">
        <v>44039</v>
      </c>
      <c r="AA181" s="136">
        <v>60</v>
      </c>
      <c r="AB181" s="136">
        <v>0</v>
      </c>
      <c r="AC181" s="136">
        <v>0</v>
      </c>
      <c r="AD181" s="133"/>
      <c r="AE181" s="137"/>
      <c r="AF181" s="135"/>
      <c r="AG181" s="134"/>
      <c r="AH181" s="131"/>
      <c r="AI181" s="131"/>
      <c r="AJ181" s="131" t="s">
        <v>1474</v>
      </c>
      <c r="AK181" s="131"/>
      <c r="AL181" s="138">
        <f t="shared" si="28"/>
        <v>1</v>
      </c>
      <c r="AN181" s="73">
        <f>IF(SUMPRODUCT((A$14:A181=A181)*(B$14:B181=B181)*(D$14:D181=D181))&gt;1,0,1)</f>
        <v>1</v>
      </c>
      <c r="AO181" s="50" t="str">
        <f t="shared" si="24"/>
        <v>Contratos de prestación de servicios profesionales y de apoyo a la gestión</v>
      </c>
      <c r="AP181" s="50" t="str">
        <f t="shared" si="25"/>
        <v>Contratación directa</v>
      </c>
      <c r="AQ181" s="50" t="str">
        <f>IF(ISBLANK(G181),1,IFERROR(VLOOKUP(G181,Tipo!$C$12:$C$27,1,FALSE),"NO"))</f>
        <v>Prestación de servicios profesionales y de apoyo a la gestión, o para la ejecución de trabajos artísticos que sólo puedan encomendarse a determinadas personas naturales;</v>
      </c>
      <c r="AR181" s="50" t="str">
        <f t="shared" si="26"/>
        <v>Inversión</v>
      </c>
      <c r="AS181" s="50" t="str">
        <f>IF(ISBLANK(K181),1,IFERROR(VLOOKUP(K181,Eje_Pilar_Prop!C167:C268,1,FALSE),"NO"))</f>
        <v>NO</v>
      </c>
      <c r="AT181" s="50" t="str">
        <f t="shared" si="23"/>
        <v>SECOP II</v>
      </c>
      <c r="AU181" s="38">
        <f t="shared" si="27"/>
        <v>1</v>
      </c>
      <c r="AV181" s="50" t="str">
        <f t="shared" si="20"/>
        <v>Bogotá Mejor para Todos</v>
      </c>
    </row>
    <row r="182" spans="1:48" ht="45" customHeight="1">
      <c r="A182" s="204">
        <v>173</v>
      </c>
      <c r="B182" s="131">
        <v>2020</v>
      </c>
      <c r="C182" s="131" t="s">
        <v>353</v>
      </c>
      <c r="D182" s="210" t="s">
        <v>612</v>
      </c>
      <c r="E182" s="210" t="s">
        <v>140</v>
      </c>
      <c r="F182" s="210" t="s">
        <v>34</v>
      </c>
      <c r="G182" s="210" t="s">
        <v>161</v>
      </c>
      <c r="H182" s="229" t="s">
        <v>962</v>
      </c>
      <c r="I182" s="229" t="s">
        <v>135</v>
      </c>
      <c r="J182" s="229" t="s">
        <v>362</v>
      </c>
      <c r="K182" s="131">
        <v>45</v>
      </c>
      <c r="L182" s="234" t="str">
        <f>IF(ISERROR(VLOOKUP(K182,Eje_Pilar_Prop!$C$2:$E$104,2,FALSE))," ",VLOOKUP(K182,Eje_Pilar_Prop!$C$2:$E$104,2,FALSE))</f>
        <v>Gobernanza e influencia local, regional e internacional</v>
      </c>
      <c r="M182" s="234" t="str">
        <f>IF(ISERROR(VLOOKUP(K182,Eje_Pilar_Prop!$C$2:$E$104,3,FALSE))," ",VLOOKUP(K182,Eje_Pilar_Prop!$C$2:$E$104,3,FALSE))</f>
        <v>Eje Transversal 4 Gobierno Legitimo, Fortalecimiento Local y Eficiencia</v>
      </c>
      <c r="N182" s="132">
        <v>1501</v>
      </c>
      <c r="O182" s="133">
        <v>41658830</v>
      </c>
      <c r="P182" s="131" t="s">
        <v>1249</v>
      </c>
      <c r="Q182" s="239">
        <v>13000000</v>
      </c>
      <c r="R182" s="65"/>
      <c r="S182" s="48"/>
      <c r="T182" s="49">
        <v>1</v>
      </c>
      <c r="U182" s="239">
        <v>6500000</v>
      </c>
      <c r="V182" s="251">
        <f t="shared" si="21"/>
        <v>19500000</v>
      </c>
      <c r="W182" s="257">
        <v>17550000</v>
      </c>
      <c r="X182" s="135">
        <v>43979</v>
      </c>
      <c r="Y182" s="135">
        <v>43979</v>
      </c>
      <c r="Z182" s="135">
        <v>44062</v>
      </c>
      <c r="AA182" s="136">
        <v>60</v>
      </c>
      <c r="AB182" s="136">
        <v>1</v>
      </c>
      <c r="AC182" s="136">
        <v>30</v>
      </c>
      <c r="AD182" s="133"/>
      <c r="AE182" s="137"/>
      <c r="AF182" s="135"/>
      <c r="AG182" s="134"/>
      <c r="AH182" s="131"/>
      <c r="AI182" s="131"/>
      <c r="AJ182" s="131" t="s">
        <v>1474</v>
      </c>
      <c r="AK182" s="131"/>
      <c r="AL182" s="138">
        <f t="shared" si="28"/>
        <v>0.9</v>
      </c>
      <c r="AN182" s="73">
        <f>IF(SUMPRODUCT((A$14:A182=A182)*(B$14:B182=B182)*(D$14:D182=D182))&gt;1,0,1)</f>
        <v>1</v>
      </c>
      <c r="AO182" s="50" t="str">
        <f t="shared" si="24"/>
        <v>Contratos de prestación de servicios profesionales y de apoyo a la gestión</v>
      </c>
      <c r="AP182" s="50" t="str">
        <f t="shared" si="25"/>
        <v>Contratación directa</v>
      </c>
      <c r="AQ182" s="50" t="str">
        <f>IF(ISBLANK(G182),1,IFERROR(VLOOKUP(G182,Tipo!$C$12:$C$27,1,FALSE),"NO"))</f>
        <v>Prestación de servicios profesionales y de apoyo a la gestión, o para la ejecución de trabajos artísticos que sólo puedan encomendarse a determinadas personas naturales;</v>
      </c>
      <c r="AR182" s="50" t="str">
        <f t="shared" si="26"/>
        <v>Inversión</v>
      </c>
      <c r="AS182" s="50" t="str">
        <f>IF(ISBLANK(K182),1,IFERROR(VLOOKUP(K182,Eje_Pilar_Prop!C168:C269,1,FALSE),"NO"))</f>
        <v>NO</v>
      </c>
      <c r="AT182" s="50" t="str">
        <f t="shared" si="23"/>
        <v>SECOP II</v>
      </c>
      <c r="AU182" s="38">
        <f t="shared" si="27"/>
        <v>1</v>
      </c>
      <c r="AV182" s="50" t="str">
        <f t="shared" si="20"/>
        <v>Bogotá Mejor para Todos</v>
      </c>
    </row>
    <row r="183" spans="1:48" ht="45" customHeight="1">
      <c r="A183" s="204">
        <v>174</v>
      </c>
      <c r="B183" s="131">
        <v>2020</v>
      </c>
      <c r="C183" s="131" t="s">
        <v>353</v>
      </c>
      <c r="D183" s="210" t="s">
        <v>613</v>
      </c>
      <c r="E183" s="210" t="s">
        <v>140</v>
      </c>
      <c r="F183" s="210" t="s">
        <v>34</v>
      </c>
      <c r="G183" s="210" t="s">
        <v>161</v>
      </c>
      <c r="H183" s="229" t="s">
        <v>963</v>
      </c>
      <c r="I183" s="229" t="s">
        <v>135</v>
      </c>
      <c r="J183" s="229" t="s">
        <v>362</v>
      </c>
      <c r="K183" s="131">
        <v>45</v>
      </c>
      <c r="L183" s="234" t="str">
        <f>IF(ISERROR(VLOOKUP(K183,Eje_Pilar_Prop!$C$2:$E$104,2,FALSE))," ",VLOOKUP(K183,Eje_Pilar_Prop!$C$2:$E$104,2,FALSE))</f>
        <v>Gobernanza e influencia local, regional e internacional</v>
      </c>
      <c r="M183" s="234" t="str">
        <f>IF(ISERROR(VLOOKUP(K183,Eje_Pilar_Prop!$C$2:$E$104,3,FALSE))," ",VLOOKUP(K183,Eje_Pilar_Prop!$C$2:$E$104,3,FALSE))</f>
        <v>Eje Transversal 4 Gobierno Legitimo, Fortalecimiento Local y Eficiencia</v>
      </c>
      <c r="N183" s="132">
        <v>1501</v>
      </c>
      <c r="O183" s="133">
        <v>51554440</v>
      </c>
      <c r="P183" s="131" t="s">
        <v>1250</v>
      </c>
      <c r="Q183" s="239">
        <v>52500000</v>
      </c>
      <c r="R183" s="65"/>
      <c r="S183" s="48"/>
      <c r="T183" s="49">
        <v>1</v>
      </c>
      <c r="U183" s="239">
        <v>8750000</v>
      </c>
      <c r="V183" s="251">
        <f t="shared" si="21"/>
        <v>61250000</v>
      </c>
      <c r="W183" s="257">
        <v>45500000</v>
      </c>
      <c r="X183" s="135">
        <v>43979</v>
      </c>
      <c r="Y183" s="135">
        <v>43980</v>
      </c>
      <c r="Z183" s="135">
        <v>44230</v>
      </c>
      <c r="AA183" s="136">
        <v>210</v>
      </c>
      <c r="AB183" s="136">
        <v>1</v>
      </c>
      <c r="AC183" s="136">
        <v>35</v>
      </c>
      <c r="AD183" s="133"/>
      <c r="AE183" s="137"/>
      <c r="AF183" s="135"/>
      <c r="AG183" s="134"/>
      <c r="AH183" s="131"/>
      <c r="AI183" s="131" t="s">
        <v>1474</v>
      </c>
      <c r="AJ183" s="131"/>
      <c r="AK183" s="131"/>
      <c r="AL183" s="138">
        <f t="shared" si="28"/>
        <v>0.74285714285714288</v>
      </c>
      <c r="AN183" s="73">
        <f>IF(SUMPRODUCT((A$14:A183=A183)*(B$14:B183=B183)*(D$14:D183=D183))&gt;1,0,1)</f>
        <v>1</v>
      </c>
      <c r="AO183" s="50" t="str">
        <f t="shared" si="24"/>
        <v>Contratos de prestación de servicios profesionales y de apoyo a la gestión</v>
      </c>
      <c r="AP183" s="50" t="str">
        <f t="shared" si="25"/>
        <v>Contratación directa</v>
      </c>
      <c r="AQ183" s="50" t="str">
        <f>IF(ISBLANK(G183),1,IFERROR(VLOOKUP(G183,Tipo!$C$12:$C$27,1,FALSE),"NO"))</f>
        <v>Prestación de servicios profesionales y de apoyo a la gestión, o para la ejecución de trabajos artísticos que sólo puedan encomendarse a determinadas personas naturales;</v>
      </c>
      <c r="AR183" s="50" t="str">
        <f t="shared" si="26"/>
        <v>Inversión</v>
      </c>
      <c r="AS183" s="50" t="str">
        <f>IF(ISBLANK(K183),1,IFERROR(VLOOKUP(K183,Eje_Pilar_Prop!C169:C270,1,FALSE),"NO"))</f>
        <v>NO</v>
      </c>
      <c r="AT183" s="50" t="str">
        <f t="shared" si="23"/>
        <v>SECOP II</v>
      </c>
      <c r="AU183" s="38">
        <f t="shared" si="27"/>
        <v>1</v>
      </c>
      <c r="AV183" s="50" t="str">
        <f t="shared" si="20"/>
        <v>Bogotá Mejor para Todos</v>
      </c>
    </row>
    <row r="184" spans="1:48" ht="45" customHeight="1">
      <c r="A184" s="204">
        <v>175</v>
      </c>
      <c r="B184" s="131">
        <v>2020</v>
      </c>
      <c r="C184" s="131" t="s">
        <v>353</v>
      </c>
      <c r="D184" s="210" t="s">
        <v>614</v>
      </c>
      <c r="E184" s="210" t="s">
        <v>140</v>
      </c>
      <c r="F184" s="210" t="s">
        <v>34</v>
      </c>
      <c r="G184" s="210" t="s">
        <v>161</v>
      </c>
      <c r="H184" s="229" t="s">
        <v>916</v>
      </c>
      <c r="I184" s="229" t="s">
        <v>135</v>
      </c>
      <c r="J184" s="229" t="s">
        <v>362</v>
      </c>
      <c r="K184" s="131">
        <v>45</v>
      </c>
      <c r="L184" s="234" t="str">
        <f>IF(ISERROR(VLOOKUP(K184,Eje_Pilar_Prop!$C$2:$E$104,2,FALSE))," ",VLOOKUP(K184,Eje_Pilar_Prop!$C$2:$E$104,2,FALSE))</f>
        <v>Gobernanza e influencia local, regional e internacional</v>
      </c>
      <c r="M184" s="234" t="str">
        <f>IF(ISERROR(VLOOKUP(K184,Eje_Pilar_Prop!$C$2:$E$104,3,FALSE))," ",VLOOKUP(K184,Eje_Pilar_Prop!$C$2:$E$104,3,FALSE))</f>
        <v>Eje Transversal 4 Gobierno Legitimo, Fortalecimiento Local y Eficiencia</v>
      </c>
      <c r="N184" s="132">
        <v>1501</v>
      </c>
      <c r="O184" s="133">
        <v>79455692</v>
      </c>
      <c r="P184" s="131" t="s">
        <v>1251</v>
      </c>
      <c r="Q184" s="239">
        <v>17500000</v>
      </c>
      <c r="R184" s="65"/>
      <c r="S184" s="48"/>
      <c r="T184" s="49">
        <v>1</v>
      </c>
      <c r="U184" s="239">
        <v>5000000</v>
      </c>
      <c r="V184" s="251">
        <f t="shared" si="21"/>
        <v>22500000</v>
      </c>
      <c r="W184" s="257">
        <v>15000000</v>
      </c>
      <c r="X184" s="135">
        <v>43980</v>
      </c>
      <c r="Y184" s="135">
        <v>43983</v>
      </c>
      <c r="Z184" s="135">
        <v>44255</v>
      </c>
      <c r="AA184" s="136">
        <v>210</v>
      </c>
      <c r="AB184" s="136">
        <v>1</v>
      </c>
      <c r="AC184" s="136">
        <v>60</v>
      </c>
      <c r="AD184" s="133"/>
      <c r="AE184" s="137"/>
      <c r="AF184" s="135"/>
      <c r="AG184" s="134"/>
      <c r="AH184" s="131"/>
      <c r="AI184" s="131" t="s">
        <v>1474</v>
      </c>
      <c r="AJ184" s="131"/>
      <c r="AK184" s="131"/>
      <c r="AL184" s="138">
        <f t="shared" si="28"/>
        <v>0.66666666666666663</v>
      </c>
      <c r="AN184" s="73">
        <f>IF(SUMPRODUCT((A$14:A184=A184)*(B$14:B184=B184)*(D$14:D184=D184))&gt;1,0,1)</f>
        <v>1</v>
      </c>
      <c r="AO184" s="50" t="str">
        <f t="shared" si="24"/>
        <v>Contratos de prestación de servicios profesionales y de apoyo a la gestión</v>
      </c>
      <c r="AP184" s="50" t="str">
        <f t="shared" si="25"/>
        <v>Contratación directa</v>
      </c>
      <c r="AQ184" s="50" t="str">
        <f>IF(ISBLANK(G184),1,IFERROR(VLOOKUP(G184,Tipo!$C$12:$C$27,1,FALSE),"NO"))</f>
        <v>Prestación de servicios profesionales y de apoyo a la gestión, o para la ejecución de trabajos artísticos que sólo puedan encomendarse a determinadas personas naturales;</v>
      </c>
      <c r="AR184" s="50" t="str">
        <f t="shared" si="26"/>
        <v>Inversión</v>
      </c>
      <c r="AS184" s="50" t="str">
        <f>IF(ISBLANK(K184),1,IFERROR(VLOOKUP(K184,Eje_Pilar_Prop!C170:C271,1,FALSE),"NO"))</f>
        <v>NO</v>
      </c>
      <c r="AT184" s="50" t="str">
        <f t="shared" si="23"/>
        <v>SECOP II</v>
      </c>
      <c r="AU184" s="38">
        <f t="shared" si="27"/>
        <v>1</v>
      </c>
      <c r="AV184" s="50" t="str">
        <f t="shared" si="20"/>
        <v>Bogotá Mejor para Todos</v>
      </c>
    </row>
    <row r="185" spans="1:48" ht="45" customHeight="1">
      <c r="A185" s="204">
        <v>176</v>
      </c>
      <c r="B185" s="131">
        <v>2020</v>
      </c>
      <c r="C185" s="131" t="s">
        <v>353</v>
      </c>
      <c r="D185" s="210" t="s">
        <v>615</v>
      </c>
      <c r="E185" s="210" t="s">
        <v>140</v>
      </c>
      <c r="F185" s="210" t="s">
        <v>34</v>
      </c>
      <c r="G185" s="210" t="s">
        <v>161</v>
      </c>
      <c r="H185" s="229" t="s">
        <v>931</v>
      </c>
      <c r="I185" s="229" t="s">
        <v>135</v>
      </c>
      <c r="J185" s="229" t="s">
        <v>362</v>
      </c>
      <c r="K185" s="131">
        <v>18</v>
      </c>
      <c r="L185" s="234" t="str">
        <f>IF(ISERROR(VLOOKUP(K185,Eje_Pilar_Prop!$C$2:$E$104,2,FALSE))," ",VLOOKUP(K185,Eje_Pilar_Prop!$C$2:$E$104,2,FALSE))</f>
        <v>Mejor movilidad para todos</v>
      </c>
      <c r="M185" s="234" t="str">
        <f>IF(ISERROR(VLOOKUP(K185,Eje_Pilar_Prop!$C$2:$E$104,3,FALSE))," ",VLOOKUP(K185,Eje_Pilar_Prop!$C$2:$E$104,3,FALSE))</f>
        <v>Pilar 2 Democracía Urbana</v>
      </c>
      <c r="N185" s="132">
        <v>1490</v>
      </c>
      <c r="O185" s="133">
        <v>1018436059</v>
      </c>
      <c r="P185" s="131" t="s">
        <v>1252</v>
      </c>
      <c r="Q185" s="239">
        <v>30000000</v>
      </c>
      <c r="R185" s="65"/>
      <c r="S185" s="48"/>
      <c r="T185" s="49">
        <v>1</v>
      </c>
      <c r="U185" s="239">
        <v>15000000</v>
      </c>
      <c r="V185" s="285">
        <f t="shared" si="21"/>
        <v>45000000</v>
      </c>
      <c r="W185" s="306">
        <v>29833333</v>
      </c>
      <c r="X185" s="135">
        <v>43983</v>
      </c>
      <c r="Y185" s="135">
        <v>43984</v>
      </c>
      <c r="Z185" s="135">
        <v>44256</v>
      </c>
      <c r="AA185" s="136">
        <v>180</v>
      </c>
      <c r="AB185" s="136">
        <v>1</v>
      </c>
      <c r="AC185" s="136">
        <v>90</v>
      </c>
      <c r="AD185" s="133"/>
      <c r="AE185" s="137"/>
      <c r="AF185" s="135"/>
      <c r="AG185" s="134"/>
      <c r="AH185" s="131"/>
      <c r="AI185" s="131" t="s">
        <v>1474</v>
      </c>
      <c r="AJ185" s="131"/>
      <c r="AK185" s="131"/>
      <c r="AL185" s="138">
        <f t="shared" si="28"/>
        <v>0.66296295555555551</v>
      </c>
      <c r="AN185" s="73">
        <f>IF(SUMPRODUCT((A$14:A185=A185)*(B$14:B185=B185)*(D$14:D185=D185))&gt;1,0,1)</f>
        <v>1</v>
      </c>
      <c r="AO185" s="50" t="str">
        <f t="shared" si="24"/>
        <v>Contratos de prestación de servicios profesionales y de apoyo a la gestión</v>
      </c>
      <c r="AP185" s="50" t="str">
        <f t="shared" si="25"/>
        <v>Contratación directa</v>
      </c>
      <c r="AQ185" s="50" t="str">
        <f>IF(ISBLANK(G185),1,IFERROR(VLOOKUP(G185,Tipo!$C$12:$C$27,1,FALSE),"NO"))</f>
        <v>Prestación de servicios profesionales y de apoyo a la gestión, o para la ejecución de trabajos artísticos que sólo puedan encomendarse a determinadas personas naturales;</v>
      </c>
      <c r="AR185" s="50" t="str">
        <f t="shared" si="26"/>
        <v>Inversión</v>
      </c>
      <c r="AS185" s="50" t="str">
        <f>IF(ISBLANK(K185),1,IFERROR(VLOOKUP(K185,Eje_Pilar_Prop!C171:C272,1,FALSE),"NO"))</f>
        <v>NO</v>
      </c>
      <c r="AT185" s="50" t="str">
        <f t="shared" si="23"/>
        <v>SECOP II</v>
      </c>
      <c r="AU185" s="38">
        <f t="shared" si="27"/>
        <v>1</v>
      </c>
      <c r="AV185" s="50" t="str">
        <f t="shared" si="20"/>
        <v>Bogotá Mejor para Todos</v>
      </c>
    </row>
    <row r="186" spans="1:48" ht="45" customHeight="1">
      <c r="A186" s="204">
        <v>177</v>
      </c>
      <c r="B186" s="131">
        <v>2020</v>
      </c>
      <c r="C186" s="131" t="s">
        <v>353</v>
      </c>
      <c r="D186" s="210" t="s">
        <v>616</v>
      </c>
      <c r="E186" s="210" t="s">
        <v>140</v>
      </c>
      <c r="F186" s="210" t="s">
        <v>34</v>
      </c>
      <c r="G186" s="210" t="s">
        <v>161</v>
      </c>
      <c r="H186" s="229" t="s">
        <v>871</v>
      </c>
      <c r="I186" s="229" t="s">
        <v>135</v>
      </c>
      <c r="J186" s="229" t="s">
        <v>362</v>
      </c>
      <c r="K186" s="131">
        <v>45</v>
      </c>
      <c r="L186" s="234" t="str">
        <f>IF(ISERROR(VLOOKUP(K186,Eje_Pilar_Prop!$C$2:$E$104,2,FALSE))," ",VLOOKUP(K186,Eje_Pilar_Prop!$C$2:$E$104,2,FALSE))</f>
        <v>Gobernanza e influencia local, regional e internacional</v>
      </c>
      <c r="M186" s="234" t="str">
        <f>IF(ISERROR(VLOOKUP(K186,Eje_Pilar_Prop!$C$2:$E$104,3,FALSE))," ",VLOOKUP(K186,Eje_Pilar_Prop!$C$2:$E$104,3,FALSE))</f>
        <v>Eje Transversal 4 Gobierno Legitimo, Fortalecimiento Local y Eficiencia</v>
      </c>
      <c r="N186" s="132">
        <v>1501</v>
      </c>
      <c r="O186" s="154">
        <v>52914735</v>
      </c>
      <c r="P186" s="131" t="s">
        <v>1253</v>
      </c>
      <c r="Q186" s="239">
        <v>27300000</v>
      </c>
      <c r="R186" s="65"/>
      <c r="S186" s="48"/>
      <c r="T186" s="49">
        <v>1</v>
      </c>
      <c r="U186" s="239">
        <v>8400000</v>
      </c>
      <c r="V186" s="251">
        <f t="shared" si="21"/>
        <v>35700000</v>
      </c>
      <c r="W186" s="257">
        <v>35700000</v>
      </c>
      <c r="X186" s="135">
        <v>43984</v>
      </c>
      <c r="Y186" s="135">
        <v>43984</v>
      </c>
      <c r="Z186" s="135">
        <v>44243</v>
      </c>
      <c r="AA186" s="136">
        <v>195</v>
      </c>
      <c r="AB186" s="136">
        <v>1</v>
      </c>
      <c r="AC186" s="136">
        <v>1</v>
      </c>
      <c r="AD186" s="133"/>
      <c r="AE186" s="137"/>
      <c r="AF186" s="135"/>
      <c r="AG186" s="134"/>
      <c r="AH186" s="131"/>
      <c r="AI186" s="131"/>
      <c r="AJ186" s="131" t="s">
        <v>1639</v>
      </c>
      <c r="AK186" s="131"/>
      <c r="AL186" s="138"/>
      <c r="AN186" s="73">
        <f>IF(SUMPRODUCT((A$14:A186=A186)*(B$14:B186=B186)*(D$14:D186=D186))&gt;1,0,1)</f>
        <v>1</v>
      </c>
      <c r="AO186" s="50" t="str">
        <f t="shared" si="24"/>
        <v>Contratos de prestación de servicios profesionales y de apoyo a la gestión</v>
      </c>
      <c r="AP186" s="50" t="str">
        <f t="shared" si="25"/>
        <v>Contratación directa</v>
      </c>
      <c r="AQ186" s="50" t="str">
        <f>IF(ISBLANK(G186),1,IFERROR(VLOOKUP(G186,Tipo!$C$12:$C$27,1,FALSE),"NO"))</f>
        <v>Prestación de servicios profesionales y de apoyo a la gestión, o para la ejecución de trabajos artísticos que sólo puedan encomendarse a determinadas personas naturales;</v>
      </c>
      <c r="AR186" s="50" t="str">
        <f t="shared" si="26"/>
        <v>Inversión</v>
      </c>
      <c r="AS186" s="50" t="str">
        <f>IF(ISBLANK(K186),1,IFERROR(VLOOKUP(K186,Eje_Pilar_Prop!C172:C273,1,FALSE),"NO"))</f>
        <v>NO</v>
      </c>
      <c r="AT186" s="50" t="str">
        <f t="shared" si="23"/>
        <v>SECOP II</v>
      </c>
      <c r="AU186" s="38">
        <f t="shared" si="27"/>
        <v>1</v>
      </c>
      <c r="AV186" s="50" t="str">
        <f t="shared" si="20"/>
        <v>Bogotá Mejor para Todos</v>
      </c>
    </row>
    <row r="187" spans="1:48" ht="45" customHeight="1">
      <c r="A187" s="204">
        <v>178</v>
      </c>
      <c r="B187" s="131">
        <v>2020</v>
      </c>
      <c r="C187" s="131" t="s">
        <v>353</v>
      </c>
      <c r="D187" s="210" t="s">
        <v>617</v>
      </c>
      <c r="E187" s="210" t="s">
        <v>140</v>
      </c>
      <c r="F187" s="210" t="s">
        <v>34</v>
      </c>
      <c r="G187" s="210" t="s">
        <v>161</v>
      </c>
      <c r="H187" s="229" t="s">
        <v>964</v>
      </c>
      <c r="I187" s="229" t="s">
        <v>135</v>
      </c>
      <c r="J187" s="229" t="s">
        <v>362</v>
      </c>
      <c r="K187" s="131">
        <v>45</v>
      </c>
      <c r="L187" s="234" t="str">
        <f>IF(ISERROR(VLOOKUP(K187,Eje_Pilar_Prop!$C$2:$E$104,2,FALSE))," ",VLOOKUP(K187,Eje_Pilar_Prop!$C$2:$E$104,2,FALSE))</f>
        <v>Gobernanza e influencia local, regional e internacional</v>
      </c>
      <c r="M187" s="234" t="str">
        <f>IF(ISERROR(VLOOKUP(K187,Eje_Pilar_Prop!$C$2:$E$104,3,FALSE))," ",VLOOKUP(K187,Eje_Pilar_Prop!$C$2:$E$104,3,FALSE))</f>
        <v>Eje Transversal 4 Gobierno Legitimo, Fortalecimiento Local y Eficiencia</v>
      </c>
      <c r="N187" s="132">
        <v>1501</v>
      </c>
      <c r="O187" s="133">
        <v>1110450731</v>
      </c>
      <c r="P187" s="131" t="s">
        <v>1254</v>
      </c>
      <c r="Q187" s="239">
        <v>25200000</v>
      </c>
      <c r="R187" s="65"/>
      <c r="S187" s="48"/>
      <c r="T187" s="49">
        <v>1</v>
      </c>
      <c r="U187" s="239">
        <v>8400000</v>
      </c>
      <c r="V187" s="251">
        <f t="shared" si="21"/>
        <v>33600000</v>
      </c>
      <c r="W187" s="257">
        <v>25060000</v>
      </c>
      <c r="X187" s="135">
        <v>43984</v>
      </c>
      <c r="Y187" s="135">
        <v>43984</v>
      </c>
      <c r="Z187" s="135">
        <v>44228</v>
      </c>
      <c r="AA187" s="136">
        <v>180</v>
      </c>
      <c r="AB187" s="136">
        <v>1</v>
      </c>
      <c r="AC187" s="136">
        <v>60</v>
      </c>
      <c r="AD187" s="133"/>
      <c r="AE187" s="137"/>
      <c r="AF187" s="135"/>
      <c r="AG187" s="134"/>
      <c r="AH187" s="131"/>
      <c r="AI187" s="131" t="s">
        <v>1474</v>
      </c>
      <c r="AJ187" s="131"/>
      <c r="AK187" s="131"/>
      <c r="AL187" s="138">
        <f t="shared" ref="AL187:AL250" si="29">IF(ISERROR(W187/V187),"-",(W187/V187))</f>
        <v>0.74583333333333335</v>
      </c>
      <c r="AN187" s="73">
        <f>IF(SUMPRODUCT((A$14:A187=A187)*(B$14:B187=B187)*(D$14:D187=D187))&gt;1,0,1)</f>
        <v>1</v>
      </c>
      <c r="AO187" s="50" t="str">
        <f t="shared" si="24"/>
        <v>Contratos de prestación de servicios profesionales y de apoyo a la gestión</v>
      </c>
      <c r="AP187" s="50" t="str">
        <f t="shared" si="25"/>
        <v>Contratación directa</v>
      </c>
      <c r="AQ187" s="50" t="str">
        <f>IF(ISBLANK(G187),1,IFERROR(VLOOKUP(G187,Tipo!$C$12:$C$27,1,FALSE),"NO"))</f>
        <v>Prestación de servicios profesionales y de apoyo a la gestión, o para la ejecución de trabajos artísticos que sólo puedan encomendarse a determinadas personas naturales;</v>
      </c>
      <c r="AR187" s="50" t="str">
        <f t="shared" si="26"/>
        <v>Inversión</v>
      </c>
      <c r="AS187" s="50" t="str">
        <f>IF(ISBLANK(K187),1,IFERROR(VLOOKUP(K187,Eje_Pilar_Prop!C173:C274,1,FALSE),"NO"))</f>
        <v>NO</v>
      </c>
      <c r="AT187" s="50" t="str">
        <f t="shared" si="23"/>
        <v>SECOP II</v>
      </c>
      <c r="AU187" s="38">
        <f t="shared" si="27"/>
        <v>1</v>
      </c>
      <c r="AV187" s="50" t="str">
        <f t="shared" si="20"/>
        <v>Bogotá Mejor para Todos</v>
      </c>
    </row>
    <row r="188" spans="1:48" ht="45" customHeight="1">
      <c r="A188" s="204">
        <v>179</v>
      </c>
      <c r="B188" s="131">
        <v>2020</v>
      </c>
      <c r="C188" s="131" t="s">
        <v>353</v>
      </c>
      <c r="D188" s="210" t="s">
        <v>618</v>
      </c>
      <c r="E188" s="210" t="s">
        <v>140</v>
      </c>
      <c r="F188" s="210" t="s">
        <v>34</v>
      </c>
      <c r="G188" s="210" t="s">
        <v>161</v>
      </c>
      <c r="H188" s="229" t="s">
        <v>916</v>
      </c>
      <c r="I188" s="229" t="s">
        <v>135</v>
      </c>
      <c r="J188" s="229" t="s">
        <v>362</v>
      </c>
      <c r="K188" s="131">
        <v>45</v>
      </c>
      <c r="L188" s="234" t="str">
        <f>IF(ISERROR(VLOOKUP(K188,Eje_Pilar_Prop!$C$2:$E$104,2,FALSE))," ",VLOOKUP(K188,Eje_Pilar_Prop!$C$2:$E$104,2,FALSE))</f>
        <v>Gobernanza e influencia local, regional e internacional</v>
      </c>
      <c r="M188" s="234" t="str">
        <f>IF(ISERROR(VLOOKUP(K188,Eje_Pilar_Prop!$C$2:$E$104,3,FALSE))," ",VLOOKUP(K188,Eje_Pilar_Prop!$C$2:$E$104,3,FALSE))</f>
        <v>Eje Transversal 4 Gobierno Legitimo, Fortalecimiento Local y Eficiencia</v>
      </c>
      <c r="N188" s="132">
        <v>1501</v>
      </c>
      <c r="O188" s="133">
        <v>1014213151</v>
      </c>
      <c r="P188" s="131" t="s">
        <v>1255</v>
      </c>
      <c r="Q188" s="239">
        <v>16250000</v>
      </c>
      <c r="R188" s="65"/>
      <c r="S188" s="48"/>
      <c r="T188" s="49">
        <v>1</v>
      </c>
      <c r="U188" s="239">
        <v>5000000</v>
      </c>
      <c r="V188" s="251">
        <f t="shared" si="21"/>
        <v>21250000</v>
      </c>
      <c r="W188" s="257">
        <v>14666667</v>
      </c>
      <c r="X188" s="135">
        <v>43987</v>
      </c>
      <c r="Y188" s="135">
        <v>43987</v>
      </c>
      <c r="Z188" s="135">
        <v>44246</v>
      </c>
      <c r="AA188" s="136">
        <v>195</v>
      </c>
      <c r="AB188" s="136">
        <v>1</v>
      </c>
      <c r="AC188" s="136">
        <v>60</v>
      </c>
      <c r="AD188" s="133"/>
      <c r="AE188" s="137"/>
      <c r="AF188" s="135"/>
      <c r="AG188" s="134"/>
      <c r="AH188" s="131"/>
      <c r="AI188" s="131" t="s">
        <v>1474</v>
      </c>
      <c r="AJ188" s="131"/>
      <c r="AK188" s="131"/>
      <c r="AL188" s="138">
        <f t="shared" si="29"/>
        <v>0.69019609411764704</v>
      </c>
      <c r="AN188" s="73">
        <f>IF(SUMPRODUCT((A$14:A188=A188)*(B$14:B188=B188)*(D$14:D188=D188))&gt;1,0,1)</f>
        <v>1</v>
      </c>
      <c r="AO188" s="50" t="str">
        <f t="shared" si="24"/>
        <v>Contratos de prestación de servicios profesionales y de apoyo a la gestión</v>
      </c>
      <c r="AP188" s="50" t="str">
        <f t="shared" si="25"/>
        <v>Contratación directa</v>
      </c>
      <c r="AQ188" s="50" t="str">
        <f>IF(ISBLANK(G188),1,IFERROR(VLOOKUP(G188,Tipo!$C$12:$C$27,1,FALSE),"NO"))</f>
        <v>Prestación de servicios profesionales y de apoyo a la gestión, o para la ejecución de trabajos artísticos que sólo puedan encomendarse a determinadas personas naturales;</v>
      </c>
      <c r="AR188" s="50" t="str">
        <f t="shared" si="26"/>
        <v>Inversión</v>
      </c>
      <c r="AS188" s="50" t="str">
        <f>IF(ISBLANK(K188),1,IFERROR(VLOOKUP(K188,Eje_Pilar_Prop!C174:C275,1,FALSE),"NO"))</f>
        <v>NO</v>
      </c>
      <c r="AT188" s="50" t="str">
        <f t="shared" si="23"/>
        <v>SECOP II</v>
      </c>
      <c r="AU188" s="38">
        <f t="shared" si="27"/>
        <v>1</v>
      </c>
      <c r="AV188" s="50" t="str">
        <f t="shared" si="20"/>
        <v>Bogotá Mejor para Todos</v>
      </c>
    </row>
    <row r="189" spans="1:48" ht="45" customHeight="1">
      <c r="A189" s="204">
        <v>180</v>
      </c>
      <c r="B189" s="131">
        <v>2020</v>
      </c>
      <c r="C189" s="131" t="s">
        <v>353</v>
      </c>
      <c r="D189" s="210" t="s">
        <v>619</v>
      </c>
      <c r="E189" s="210" t="s">
        <v>140</v>
      </c>
      <c r="F189" s="210" t="s">
        <v>34</v>
      </c>
      <c r="G189" s="210" t="s">
        <v>161</v>
      </c>
      <c r="H189" s="229" t="s">
        <v>916</v>
      </c>
      <c r="I189" s="229" t="s">
        <v>135</v>
      </c>
      <c r="J189" s="229" t="s">
        <v>362</v>
      </c>
      <c r="K189" s="131">
        <v>45</v>
      </c>
      <c r="L189" s="234" t="str">
        <f>IF(ISERROR(VLOOKUP(K189,Eje_Pilar_Prop!$C$2:$E$104,2,FALSE))," ",VLOOKUP(K189,Eje_Pilar_Prop!$C$2:$E$104,2,FALSE))</f>
        <v>Gobernanza e influencia local, regional e internacional</v>
      </c>
      <c r="M189" s="234" t="str">
        <f>IF(ISERROR(VLOOKUP(K189,Eje_Pilar_Prop!$C$2:$E$104,3,FALSE))," ",VLOOKUP(K189,Eje_Pilar_Prop!$C$2:$E$104,3,FALSE))</f>
        <v>Eje Transversal 4 Gobierno Legitimo, Fortalecimiento Local y Eficiencia</v>
      </c>
      <c r="N189" s="132">
        <v>1501</v>
      </c>
      <c r="O189" s="133">
        <v>19300949</v>
      </c>
      <c r="P189" s="131" t="s">
        <v>1178</v>
      </c>
      <c r="Q189" s="239">
        <v>24700000</v>
      </c>
      <c r="R189" s="65"/>
      <c r="S189" s="48"/>
      <c r="T189" s="49">
        <v>1</v>
      </c>
      <c r="U189" s="239">
        <v>7600000</v>
      </c>
      <c r="V189" s="251">
        <f t="shared" si="21"/>
        <v>32300000</v>
      </c>
      <c r="W189" s="257">
        <v>22546667</v>
      </c>
      <c r="X189" s="135">
        <v>43984</v>
      </c>
      <c r="Y189" s="135">
        <v>43985</v>
      </c>
      <c r="Z189" s="135">
        <v>44244</v>
      </c>
      <c r="AA189" s="136">
        <v>195</v>
      </c>
      <c r="AB189" s="136">
        <v>1</v>
      </c>
      <c r="AC189" s="136">
        <v>60</v>
      </c>
      <c r="AD189" s="133"/>
      <c r="AE189" s="137"/>
      <c r="AF189" s="135"/>
      <c r="AG189" s="134"/>
      <c r="AH189" s="131"/>
      <c r="AI189" s="131" t="s">
        <v>1474</v>
      </c>
      <c r="AJ189" s="131"/>
      <c r="AK189" s="131"/>
      <c r="AL189" s="138">
        <f t="shared" si="29"/>
        <v>0.69803922600619195</v>
      </c>
      <c r="AN189" s="73">
        <f>IF(SUMPRODUCT((A$14:A189=A189)*(B$14:B189=B189)*(D$14:D189=D189))&gt;1,0,1)</f>
        <v>1</v>
      </c>
      <c r="AO189" s="50" t="str">
        <f t="shared" si="24"/>
        <v>Contratos de prestación de servicios profesionales y de apoyo a la gestión</v>
      </c>
      <c r="AP189" s="50" t="str">
        <f t="shared" si="25"/>
        <v>Contratación directa</v>
      </c>
      <c r="AQ189" s="50" t="str">
        <f>IF(ISBLANK(G189),1,IFERROR(VLOOKUP(G189,Tipo!$C$12:$C$27,1,FALSE),"NO"))</f>
        <v>Prestación de servicios profesionales y de apoyo a la gestión, o para la ejecución de trabajos artísticos que sólo puedan encomendarse a determinadas personas naturales;</v>
      </c>
      <c r="AR189" s="50" t="str">
        <f t="shared" si="26"/>
        <v>Inversión</v>
      </c>
      <c r="AS189" s="50" t="str">
        <f>IF(ISBLANK(K189),1,IFERROR(VLOOKUP(K189,Eje_Pilar_Prop!C175:C276,1,FALSE),"NO"))</f>
        <v>NO</v>
      </c>
      <c r="AT189" s="50" t="str">
        <f t="shared" si="23"/>
        <v>SECOP II</v>
      </c>
      <c r="AU189" s="38">
        <f t="shared" si="27"/>
        <v>1</v>
      </c>
      <c r="AV189" s="50" t="str">
        <f t="shared" si="20"/>
        <v>Bogotá Mejor para Todos</v>
      </c>
    </row>
    <row r="190" spans="1:48" ht="45" customHeight="1">
      <c r="A190" s="204">
        <v>181</v>
      </c>
      <c r="B190" s="131">
        <v>2020</v>
      </c>
      <c r="C190" s="131" t="s">
        <v>353</v>
      </c>
      <c r="D190" s="210" t="s">
        <v>620</v>
      </c>
      <c r="E190" s="210" t="s">
        <v>140</v>
      </c>
      <c r="F190" s="210" t="s">
        <v>34</v>
      </c>
      <c r="G190" s="210" t="s">
        <v>161</v>
      </c>
      <c r="H190" s="229" t="s">
        <v>871</v>
      </c>
      <c r="I190" s="229" t="s">
        <v>135</v>
      </c>
      <c r="J190" s="229" t="s">
        <v>362</v>
      </c>
      <c r="K190" s="131">
        <v>45</v>
      </c>
      <c r="L190" s="234" t="str">
        <f>IF(ISERROR(VLOOKUP(K190,Eje_Pilar_Prop!$C$2:$E$104,2,FALSE))," ",VLOOKUP(K190,Eje_Pilar_Prop!$C$2:$E$104,2,FALSE))</f>
        <v>Gobernanza e influencia local, regional e internacional</v>
      </c>
      <c r="M190" s="234" t="str">
        <f>IF(ISERROR(VLOOKUP(K190,Eje_Pilar_Prop!$C$2:$E$104,3,FALSE))," ",VLOOKUP(K190,Eje_Pilar_Prop!$C$2:$E$104,3,FALSE))</f>
        <v>Eje Transversal 4 Gobierno Legitimo, Fortalecimiento Local y Eficiencia</v>
      </c>
      <c r="N190" s="132">
        <v>1501</v>
      </c>
      <c r="O190" s="133">
        <v>53052565</v>
      </c>
      <c r="P190" s="131" t="s">
        <v>1256</v>
      </c>
      <c r="Q190" s="239">
        <v>27300000</v>
      </c>
      <c r="R190" s="65"/>
      <c r="S190" s="48"/>
      <c r="T190" s="49">
        <v>1</v>
      </c>
      <c r="U190" s="239">
        <v>8400000</v>
      </c>
      <c r="V190" s="251">
        <f t="shared" si="21"/>
        <v>35700000</v>
      </c>
      <c r="W190" s="257">
        <v>24920000</v>
      </c>
      <c r="X190" s="135">
        <v>43984</v>
      </c>
      <c r="Y190" s="135">
        <v>43985</v>
      </c>
      <c r="Z190" s="135">
        <v>44244</v>
      </c>
      <c r="AA190" s="136">
        <v>195</v>
      </c>
      <c r="AB190" s="136">
        <v>1</v>
      </c>
      <c r="AC190" s="136">
        <v>60</v>
      </c>
      <c r="AD190" s="133"/>
      <c r="AE190" s="137"/>
      <c r="AF190" s="135"/>
      <c r="AG190" s="134"/>
      <c r="AH190" s="131"/>
      <c r="AI190" s="131" t="s">
        <v>1474</v>
      </c>
      <c r="AJ190" s="131"/>
      <c r="AK190" s="131"/>
      <c r="AL190" s="138">
        <f t="shared" si="29"/>
        <v>0.69803921568627447</v>
      </c>
      <c r="AN190" s="73">
        <f>IF(SUMPRODUCT((A$14:A190=A190)*(B$14:B190=B190)*(D$14:D190=D190))&gt;1,0,1)</f>
        <v>1</v>
      </c>
      <c r="AO190" s="50" t="str">
        <f t="shared" si="24"/>
        <v>Contratos de prestación de servicios profesionales y de apoyo a la gestión</v>
      </c>
      <c r="AP190" s="50" t="str">
        <f t="shared" si="25"/>
        <v>Contratación directa</v>
      </c>
      <c r="AQ190" s="50" t="str">
        <f>IF(ISBLANK(G190),1,IFERROR(VLOOKUP(G190,Tipo!$C$12:$C$27,1,FALSE),"NO"))</f>
        <v>Prestación de servicios profesionales y de apoyo a la gestión, o para la ejecución de trabajos artísticos que sólo puedan encomendarse a determinadas personas naturales;</v>
      </c>
      <c r="AR190" s="50" t="str">
        <f t="shared" si="26"/>
        <v>Inversión</v>
      </c>
      <c r="AS190" s="50" t="str">
        <f>IF(ISBLANK(K190),1,IFERROR(VLOOKUP(K190,Eje_Pilar_Prop!C176:C277,1,FALSE),"NO"))</f>
        <v>NO</v>
      </c>
      <c r="AT190" s="50" t="str">
        <f t="shared" si="23"/>
        <v>SECOP II</v>
      </c>
      <c r="AU190" s="38">
        <f t="shared" si="27"/>
        <v>1</v>
      </c>
      <c r="AV190" s="50" t="str">
        <f t="shared" si="20"/>
        <v>Bogotá Mejor para Todos</v>
      </c>
    </row>
    <row r="191" spans="1:48" ht="45" customHeight="1">
      <c r="A191" s="204">
        <v>182</v>
      </c>
      <c r="B191" s="131">
        <v>2020</v>
      </c>
      <c r="C191" s="131" t="s">
        <v>353</v>
      </c>
      <c r="D191" s="210" t="s">
        <v>621</v>
      </c>
      <c r="E191" s="210" t="s">
        <v>140</v>
      </c>
      <c r="F191" s="210" t="s">
        <v>34</v>
      </c>
      <c r="G191" s="210" t="s">
        <v>161</v>
      </c>
      <c r="H191" s="229" t="s">
        <v>965</v>
      </c>
      <c r="I191" s="229" t="s">
        <v>135</v>
      </c>
      <c r="J191" s="229" t="s">
        <v>362</v>
      </c>
      <c r="K191" s="131">
        <v>45</v>
      </c>
      <c r="L191" s="234" t="str">
        <f>IF(ISERROR(VLOOKUP(K191,Eje_Pilar_Prop!$C$2:$E$104,2,FALSE))," ",VLOOKUP(K191,Eje_Pilar_Prop!$C$2:$E$104,2,FALSE))</f>
        <v>Gobernanza e influencia local, regional e internacional</v>
      </c>
      <c r="M191" s="234" t="str">
        <f>IF(ISERROR(VLOOKUP(K191,Eje_Pilar_Prop!$C$2:$E$104,3,FALSE))," ",VLOOKUP(K191,Eje_Pilar_Prop!$C$2:$E$104,3,FALSE))</f>
        <v>Eje Transversal 4 Gobierno Legitimo, Fortalecimiento Local y Eficiencia</v>
      </c>
      <c r="N191" s="132">
        <v>1501</v>
      </c>
      <c r="O191" s="133">
        <v>1014283560</v>
      </c>
      <c r="P191" s="131" t="s">
        <v>1257</v>
      </c>
      <c r="Q191" s="239">
        <v>25350000</v>
      </c>
      <c r="R191" s="65"/>
      <c r="S191" s="48"/>
      <c r="T191" s="49">
        <v>1</v>
      </c>
      <c r="U191" s="239">
        <v>7800000</v>
      </c>
      <c r="V191" s="251">
        <f t="shared" si="21"/>
        <v>33150000</v>
      </c>
      <c r="W191" s="257">
        <v>23010000</v>
      </c>
      <c r="X191" s="135">
        <v>43985</v>
      </c>
      <c r="Y191" s="135">
        <v>43986</v>
      </c>
      <c r="Z191" s="135">
        <v>44245</v>
      </c>
      <c r="AA191" s="136">
        <v>195</v>
      </c>
      <c r="AB191" s="136">
        <v>1</v>
      </c>
      <c r="AC191" s="136">
        <v>60</v>
      </c>
      <c r="AD191" s="133"/>
      <c r="AE191" s="137"/>
      <c r="AF191" s="135"/>
      <c r="AG191" s="134"/>
      <c r="AH191" s="131"/>
      <c r="AI191" s="131" t="s">
        <v>1474</v>
      </c>
      <c r="AJ191" s="131"/>
      <c r="AK191" s="131"/>
      <c r="AL191" s="138">
        <f t="shared" si="29"/>
        <v>0.69411764705882351</v>
      </c>
      <c r="AN191" s="73">
        <f>IF(SUMPRODUCT((A$14:A191=A191)*(B$14:B191=B191)*(D$14:D191=D191))&gt;1,0,1)</f>
        <v>1</v>
      </c>
      <c r="AO191" s="50" t="str">
        <f t="shared" si="24"/>
        <v>Contratos de prestación de servicios profesionales y de apoyo a la gestión</v>
      </c>
      <c r="AP191" s="50" t="str">
        <f t="shared" si="25"/>
        <v>Contratación directa</v>
      </c>
      <c r="AQ191" s="50" t="str">
        <f>IF(ISBLANK(G191),1,IFERROR(VLOOKUP(G191,Tipo!$C$12:$C$27,1,FALSE),"NO"))</f>
        <v>Prestación de servicios profesionales y de apoyo a la gestión, o para la ejecución de trabajos artísticos que sólo puedan encomendarse a determinadas personas naturales;</v>
      </c>
      <c r="AR191" s="50" t="str">
        <f t="shared" si="26"/>
        <v>Inversión</v>
      </c>
      <c r="AS191" s="50" t="str">
        <f>IF(ISBLANK(K191),1,IFERROR(VLOOKUP(K191,Eje_Pilar_Prop!C177:C278,1,FALSE),"NO"))</f>
        <v>NO</v>
      </c>
      <c r="AT191" s="50" t="str">
        <f t="shared" si="23"/>
        <v>SECOP II</v>
      </c>
      <c r="AU191" s="38">
        <f t="shared" si="27"/>
        <v>1</v>
      </c>
      <c r="AV191" s="50" t="str">
        <f t="shared" si="20"/>
        <v>Bogotá Mejor para Todos</v>
      </c>
    </row>
    <row r="192" spans="1:48" ht="45" customHeight="1">
      <c r="A192" s="204">
        <v>60</v>
      </c>
      <c r="B192" s="131">
        <v>2020</v>
      </c>
      <c r="C192" s="131" t="s">
        <v>353</v>
      </c>
      <c r="D192" s="210" t="s">
        <v>622</v>
      </c>
      <c r="E192" s="210" t="s">
        <v>140</v>
      </c>
      <c r="F192" s="210" t="s">
        <v>34</v>
      </c>
      <c r="G192" s="210" t="s">
        <v>161</v>
      </c>
      <c r="H192" s="229" t="s">
        <v>889</v>
      </c>
      <c r="I192" s="229" t="s">
        <v>135</v>
      </c>
      <c r="J192" s="229" t="s">
        <v>362</v>
      </c>
      <c r="K192" s="131">
        <v>45</v>
      </c>
      <c r="L192" s="234" t="str">
        <f>IF(ISERROR(VLOOKUP(K192,Eje_Pilar_Prop!$C$2:$E$104,2,FALSE))," ",VLOOKUP(K192,Eje_Pilar_Prop!$C$2:$E$104,2,FALSE))</f>
        <v>Gobernanza e influencia local, regional e internacional</v>
      </c>
      <c r="M192" s="234" t="str">
        <f>IF(ISERROR(VLOOKUP(K192,Eje_Pilar_Prop!$C$2:$E$104,3,FALSE))," ",VLOOKUP(K192,Eje_Pilar_Prop!$C$2:$E$104,3,FALSE))</f>
        <v>Eje Transversal 4 Gobierno Legitimo, Fortalecimiento Local y Eficiencia</v>
      </c>
      <c r="N192" s="132">
        <v>1501</v>
      </c>
      <c r="O192" s="133">
        <v>1014270865</v>
      </c>
      <c r="P192" s="131" t="s">
        <v>1258</v>
      </c>
      <c r="Q192" s="239">
        <v>6600000</v>
      </c>
      <c r="R192" s="65"/>
      <c r="S192" s="48"/>
      <c r="T192" s="49">
        <v>1</v>
      </c>
      <c r="U192" s="239">
        <v>3400000</v>
      </c>
      <c r="V192" s="251">
        <f t="shared" si="21"/>
        <v>10000000</v>
      </c>
      <c r="W192" s="257">
        <v>10000000</v>
      </c>
      <c r="X192" s="135">
        <v>43985</v>
      </c>
      <c r="Y192" s="135">
        <v>43987</v>
      </c>
      <c r="Z192" s="135">
        <v>44246</v>
      </c>
      <c r="AA192" s="136">
        <v>195</v>
      </c>
      <c r="AB192" s="136">
        <v>1</v>
      </c>
      <c r="AC192" s="136">
        <v>60</v>
      </c>
      <c r="AD192" s="133"/>
      <c r="AE192" s="137"/>
      <c r="AF192" s="135"/>
      <c r="AG192" s="134"/>
      <c r="AH192" s="131"/>
      <c r="AI192" s="131" t="s">
        <v>1474</v>
      </c>
      <c r="AJ192" s="131"/>
      <c r="AK192" s="131"/>
      <c r="AL192" s="138">
        <f t="shared" si="29"/>
        <v>1</v>
      </c>
      <c r="AN192" s="73">
        <f>IF(SUMPRODUCT((A$14:A192=A192)*(B$14:B192=B192)*(D$14:D192=D192))&gt;1,0,1)</f>
        <v>1</v>
      </c>
      <c r="AO192" s="50" t="str">
        <f t="shared" si="24"/>
        <v>Contratos de prestación de servicios profesionales y de apoyo a la gestión</v>
      </c>
      <c r="AP192" s="50" t="str">
        <f t="shared" si="25"/>
        <v>Contratación directa</v>
      </c>
      <c r="AQ192" s="50" t="str">
        <f>IF(ISBLANK(G192),1,IFERROR(VLOOKUP(G192,Tipo!$C$12:$C$27,1,FALSE),"NO"))</f>
        <v>Prestación de servicios profesionales y de apoyo a la gestión, o para la ejecución de trabajos artísticos que sólo puedan encomendarse a determinadas personas naturales;</v>
      </c>
      <c r="AR192" s="50" t="str">
        <f t="shared" si="26"/>
        <v>Inversión</v>
      </c>
      <c r="AS192" s="50" t="str">
        <f>IF(ISBLANK(K192),1,IFERROR(VLOOKUP(K192,Eje_Pilar_Prop!C178:C279,1,FALSE),"NO"))</f>
        <v>NO</v>
      </c>
      <c r="AT192" s="50" t="str">
        <f t="shared" si="23"/>
        <v>SECOP II</v>
      </c>
      <c r="AU192" s="38">
        <f t="shared" si="27"/>
        <v>1</v>
      </c>
      <c r="AV192" s="50" t="str">
        <f t="shared" si="20"/>
        <v>Bogotá Mejor para Todos</v>
      </c>
    </row>
    <row r="193" spans="1:48" ht="45" customHeight="1">
      <c r="A193" s="204">
        <v>183</v>
      </c>
      <c r="B193" s="131">
        <v>2020</v>
      </c>
      <c r="C193" s="131" t="s">
        <v>353</v>
      </c>
      <c r="D193" s="210" t="s">
        <v>622</v>
      </c>
      <c r="E193" s="210" t="s">
        <v>140</v>
      </c>
      <c r="F193" s="210" t="s">
        <v>34</v>
      </c>
      <c r="G193" s="210" t="s">
        <v>161</v>
      </c>
      <c r="H193" s="229" t="s">
        <v>889</v>
      </c>
      <c r="I193" s="229" t="s">
        <v>135</v>
      </c>
      <c r="J193" s="229" t="s">
        <v>362</v>
      </c>
      <c r="K193" s="131">
        <v>45</v>
      </c>
      <c r="L193" s="234" t="str">
        <f>IF(ISERROR(VLOOKUP(K193,Eje_Pilar_Prop!$C$2:$E$104,2,FALSE))," ",VLOOKUP(K193,Eje_Pilar_Prop!$C$2:$E$104,2,FALSE))</f>
        <v>Gobernanza e influencia local, regional e internacional</v>
      </c>
      <c r="M193" s="234" t="str">
        <f>IF(ISERROR(VLOOKUP(K193,Eje_Pilar_Prop!$C$2:$E$104,3,FALSE))," ",VLOOKUP(K193,Eje_Pilar_Prop!$C$2:$E$104,3,FALSE))</f>
        <v>Eje Transversal 4 Gobierno Legitimo, Fortalecimiento Local y Eficiencia</v>
      </c>
      <c r="N193" s="132">
        <v>1501</v>
      </c>
      <c r="O193" s="133">
        <v>1014270865</v>
      </c>
      <c r="P193" s="131" t="s">
        <v>1258</v>
      </c>
      <c r="Q193" s="239">
        <v>11050000</v>
      </c>
      <c r="R193" s="65"/>
      <c r="S193" s="48"/>
      <c r="T193" s="49"/>
      <c r="U193" s="239"/>
      <c r="V193" s="251">
        <f t="shared" si="21"/>
        <v>11050000</v>
      </c>
      <c r="W193" s="257">
        <v>6573333</v>
      </c>
      <c r="X193" s="135">
        <v>43985</v>
      </c>
      <c r="Y193" s="135">
        <v>43987</v>
      </c>
      <c r="Z193" s="135">
        <v>44246</v>
      </c>
      <c r="AA193" s="136">
        <v>195</v>
      </c>
      <c r="AB193" s="136">
        <v>1</v>
      </c>
      <c r="AC193" s="136">
        <v>60</v>
      </c>
      <c r="AD193" s="133"/>
      <c r="AE193" s="137"/>
      <c r="AF193" s="135"/>
      <c r="AG193" s="134"/>
      <c r="AH193" s="131"/>
      <c r="AI193" s="131" t="s">
        <v>1474</v>
      </c>
      <c r="AJ193" s="131"/>
      <c r="AK193" s="131"/>
      <c r="AL193" s="138">
        <f t="shared" si="29"/>
        <v>0.59487176470588232</v>
      </c>
      <c r="AN193" s="73">
        <f>IF(SUMPRODUCT((A$14:A193=A193)*(B$14:B193=B193)*(D$14:D193=D193))&gt;1,0,1)</f>
        <v>1</v>
      </c>
      <c r="AO193" s="50" t="str">
        <f t="shared" si="24"/>
        <v>Contratos de prestación de servicios profesionales y de apoyo a la gestión</v>
      </c>
      <c r="AP193" s="50" t="str">
        <f t="shared" si="25"/>
        <v>Contratación directa</v>
      </c>
      <c r="AQ193" s="50" t="str">
        <f>IF(ISBLANK(G193),1,IFERROR(VLOOKUP(G193,Tipo!$C$12:$C$27,1,FALSE),"NO"))</f>
        <v>Prestación de servicios profesionales y de apoyo a la gestión, o para la ejecución de trabajos artísticos que sólo puedan encomendarse a determinadas personas naturales;</v>
      </c>
      <c r="AR193" s="50" t="str">
        <f t="shared" si="26"/>
        <v>Inversión</v>
      </c>
      <c r="AS193" s="50" t="str">
        <f>IF(ISBLANK(K193),1,IFERROR(VLOOKUP(K193,Eje_Pilar_Prop!C179:C280,1,FALSE),"NO"))</f>
        <v>NO</v>
      </c>
      <c r="AT193" s="50" t="str">
        <f t="shared" si="23"/>
        <v>SECOP II</v>
      </c>
      <c r="AU193" s="38">
        <f t="shared" si="27"/>
        <v>1</v>
      </c>
      <c r="AV193" s="50" t="str">
        <f t="shared" si="20"/>
        <v>Bogotá Mejor para Todos</v>
      </c>
    </row>
    <row r="194" spans="1:48" ht="45" customHeight="1">
      <c r="A194" s="204">
        <v>184</v>
      </c>
      <c r="B194" s="131">
        <v>2020</v>
      </c>
      <c r="C194" s="131" t="s">
        <v>353</v>
      </c>
      <c r="D194" s="210" t="s">
        <v>623</v>
      </c>
      <c r="E194" s="210" t="s">
        <v>140</v>
      </c>
      <c r="F194" s="210" t="s">
        <v>34</v>
      </c>
      <c r="G194" s="210" t="s">
        <v>161</v>
      </c>
      <c r="H194" s="229" t="s">
        <v>966</v>
      </c>
      <c r="I194" s="229" t="s">
        <v>135</v>
      </c>
      <c r="J194" s="229" t="s">
        <v>362</v>
      </c>
      <c r="K194" s="131">
        <v>18</v>
      </c>
      <c r="L194" s="234" t="str">
        <f>IF(ISERROR(VLOOKUP(K194,Eje_Pilar_Prop!$C$2:$E$104,2,FALSE))," ",VLOOKUP(K194,Eje_Pilar_Prop!$C$2:$E$104,2,FALSE))</f>
        <v>Mejor movilidad para todos</v>
      </c>
      <c r="M194" s="234" t="str">
        <f>IF(ISERROR(VLOOKUP(K194,Eje_Pilar_Prop!$C$2:$E$104,3,FALSE))," ",VLOOKUP(K194,Eje_Pilar_Prop!$C$2:$E$104,3,FALSE))</f>
        <v>Pilar 2 Democracía Urbana</v>
      </c>
      <c r="N194" s="132">
        <v>1490</v>
      </c>
      <c r="O194" s="133">
        <v>80095985</v>
      </c>
      <c r="P194" s="131" t="s">
        <v>1259</v>
      </c>
      <c r="Q194" s="239">
        <v>55250000</v>
      </c>
      <c r="R194" s="65"/>
      <c r="S194" s="48"/>
      <c r="T194" s="49">
        <v>0</v>
      </c>
      <c r="U194" s="239">
        <v>0</v>
      </c>
      <c r="V194" s="285">
        <f t="shared" si="21"/>
        <v>55250000</v>
      </c>
      <c r="W194" s="306">
        <v>7933333</v>
      </c>
      <c r="X194" s="135">
        <v>43984</v>
      </c>
      <c r="Y194" s="135">
        <v>43985</v>
      </c>
      <c r="Z194" s="135">
        <v>44021</v>
      </c>
      <c r="AA194" s="136">
        <v>195</v>
      </c>
      <c r="AB194" s="136">
        <v>0</v>
      </c>
      <c r="AC194" s="136">
        <v>0</v>
      </c>
      <c r="AD194" s="133"/>
      <c r="AE194" s="137"/>
      <c r="AF194" s="135"/>
      <c r="AG194" s="134"/>
      <c r="AH194" s="131"/>
      <c r="AI194" s="131"/>
      <c r="AJ194" s="131" t="s">
        <v>1474</v>
      </c>
      <c r="AK194" s="131"/>
      <c r="AL194" s="138">
        <f t="shared" si="29"/>
        <v>0.1435897375565611</v>
      </c>
      <c r="AN194" s="73">
        <f>IF(SUMPRODUCT((A$14:A194=A194)*(B$14:B194=B194)*(D$14:D194=D194))&gt;1,0,1)</f>
        <v>1</v>
      </c>
      <c r="AO194" s="50" t="str">
        <f t="shared" si="24"/>
        <v>Contratos de prestación de servicios profesionales y de apoyo a la gestión</v>
      </c>
      <c r="AP194" s="50" t="str">
        <f t="shared" si="25"/>
        <v>Contratación directa</v>
      </c>
      <c r="AQ194" s="50" t="str">
        <f>IF(ISBLANK(G194),1,IFERROR(VLOOKUP(G194,Tipo!$C$12:$C$27,1,FALSE),"NO"))</f>
        <v>Prestación de servicios profesionales y de apoyo a la gestión, o para la ejecución de trabajos artísticos que sólo puedan encomendarse a determinadas personas naturales;</v>
      </c>
      <c r="AR194" s="50" t="str">
        <f t="shared" si="26"/>
        <v>Inversión</v>
      </c>
      <c r="AS194" s="50" t="str">
        <f>IF(ISBLANK(K194),1,IFERROR(VLOOKUP(K194,Eje_Pilar_Prop!C180:C281,1,FALSE),"NO"))</f>
        <v>NO</v>
      </c>
      <c r="AT194" s="50" t="str">
        <f t="shared" si="23"/>
        <v>SECOP II</v>
      </c>
      <c r="AU194" s="38">
        <f t="shared" si="27"/>
        <v>1</v>
      </c>
      <c r="AV194" s="50" t="str">
        <f t="shared" si="20"/>
        <v>Bogotá Mejor para Todos</v>
      </c>
    </row>
    <row r="195" spans="1:48" ht="45" customHeight="1">
      <c r="A195" s="204">
        <v>185</v>
      </c>
      <c r="B195" s="131">
        <v>2020</v>
      </c>
      <c r="C195" s="131" t="s">
        <v>353</v>
      </c>
      <c r="D195" s="210" t="s">
        <v>624</v>
      </c>
      <c r="E195" s="210" t="s">
        <v>140</v>
      </c>
      <c r="F195" s="210" t="s">
        <v>34</v>
      </c>
      <c r="G195" s="210" t="s">
        <v>161</v>
      </c>
      <c r="H195" s="229" t="s">
        <v>967</v>
      </c>
      <c r="I195" s="229" t="s">
        <v>135</v>
      </c>
      <c r="J195" s="229" t="s">
        <v>362</v>
      </c>
      <c r="K195" s="131">
        <v>3</v>
      </c>
      <c r="L195" s="234" t="str">
        <f>IF(ISERROR(VLOOKUP(K195,Eje_Pilar_Prop!$C$2:$E$104,2,FALSE))," ",VLOOKUP(K195,Eje_Pilar_Prop!$C$2:$E$104,2,FALSE))</f>
        <v>Igualdad y autonomía para una Bogotá incluyente</v>
      </c>
      <c r="M195" s="234" t="str">
        <f>IF(ISERROR(VLOOKUP(K195,Eje_Pilar_Prop!$C$2:$E$104,3,FALSE))," ",VLOOKUP(K195,Eje_Pilar_Prop!$C$2:$E$104,3,FALSE))</f>
        <v>Pilar 1 Igualdad de Calidad de Vida</v>
      </c>
      <c r="N195" s="132">
        <v>1475</v>
      </c>
      <c r="O195" s="239">
        <v>1024523409</v>
      </c>
      <c r="P195" s="131" t="s">
        <v>1260</v>
      </c>
      <c r="Q195" s="239">
        <v>27300000</v>
      </c>
      <c r="R195" s="65"/>
      <c r="S195" s="48"/>
      <c r="T195" s="49">
        <v>1</v>
      </c>
      <c r="U195" s="239">
        <v>12600000</v>
      </c>
      <c r="V195" s="251">
        <f t="shared" si="21"/>
        <v>39900000</v>
      </c>
      <c r="W195" s="306">
        <v>24780000</v>
      </c>
      <c r="X195" s="135">
        <v>43984</v>
      </c>
      <c r="Y195" s="135">
        <v>43986</v>
      </c>
      <c r="Z195" s="135">
        <v>44273</v>
      </c>
      <c r="AA195" s="136">
        <v>195</v>
      </c>
      <c r="AB195" s="136">
        <v>1</v>
      </c>
      <c r="AC195" s="136">
        <v>90</v>
      </c>
      <c r="AD195" s="133"/>
      <c r="AE195" s="137"/>
      <c r="AF195" s="135"/>
      <c r="AG195" s="134"/>
      <c r="AH195" s="131"/>
      <c r="AI195" s="131" t="s">
        <v>1474</v>
      </c>
      <c r="AJ195" s="131"/>
      <c r="AK195" s="131"/>
      <c r="AL195" s="138">
        <f t="shared" si="29"/>
        <v>0.62105263157894741</v>
      </c>
      <c r="AN195" s="73">
        <f>IF(SUMPRODUCT((A$14:A195=A195)*(B$14:B195=B195)*(D$14:D195=D195))&gt;1,0,1)</f>
        <v>1</v>
      </c>
      <c r="AO195" s="50" t="str">
        <f t="shared" si="24"/>
        <v>Contratos de prestación de servicios profesionales y de apoyo a la gestión</v>
      </c>
      <c r="AP195" s="50" t="str">
        <f t="shared" si="25"/>
        <v>Contratación directa</v>
      </c>
      <c r="AQ195" s="50" t="str">
        <f>IF(ISBLANK(G195),1,IFERROR(VLOOKUP(G195,Tipo!$C$12:$C$27,1,FALSE),"NO"))</f>
        <v>Prestación de servicios profesionales y de apoyo a la gestión, o para la ejecución de trabajos artísticos que sólo puedan encomendarse a determinadas personas naturales;</v>
      </c>
      <c r="AR195" s="50" t="str">
        <f t="shared" si="26"/>
        <v>Inversión</v>
      </c>
      <c r="AS195" s="50" t="str">
        <f>IF(ISBLANK(K195),1,IFERROR(VLOOKUP(K195,Eje_Pilar_Prop!C181:C282,1,FALSE),"NO"))</f>
        <v>NO</v>
      </c>
      <c r="AT195" s="50" t="str">
        <f t="shared" si="23"/>
        <v>SECOP II</v>
      </c>
      <c r="AU195" s="38">
        <f t="shared" si="27"/>
        <v>1</v>
      </c>
      <c r="AV195" s="50" t="str">
        <f t="shared" si="20"/>
        <v>Bogotá Mejor para Todos</v>
      </c>
    </row>
    <row r="196" spans="1:48" ht="45" customHeight="1">
      <c r="A196" s="204">
        <v>186</v>
      </c>
      <c r="B196" s="131">
        <v>2020</v>
      </c>
      <c r="C196" s="131" t="s">
        <v>353</v>
      </c>
      <c r="D196" s="210" t="s">
        <v>625</v>
      </c>
      <c r="E196" s="210" t="s">
        <v>140</v>
      </c>
      <c r="F196" s="210" t="s">
        <v>34</v>
      </c>
      <c r="G196" s="210" t="s">
        <v>161</v>
      </c>
      <c r="H196" s="229" t="s">
        <v>967</v>
      </c>
      <c r="I196" s="229" t="s">
        <v>135</v>
      </c>
      <c r="J196" s="229" t="s">
        <v>362</v>
      </c>
      <c r="K196" s="131">
        <v>3</v>
      </c>
      <c r="L196" s="234" t="str">
        <f>IF(ISERROR(VLOOKUP(K196,Eje_Pilar_Prop!$C$2:$E$104,2,FALSE))," ",VLOOKUP(K196,Eje_Pilar_Prop!$C$2:$E$104,2,FALSE))</f>
        <v>Igualdad y autonomía para una Bogotá incluyente</v>
      </c>
      <c r="M196" s="234" t="str">
        <f>IF(ISERROR(VLOOKUP(K196,Eje_Pilar_Prop!$C$2:$E$104,3,FALSE))," ",VLOOKUP(K196,Eje_Pilar_Prop!$C$2:$E$104,3,FALSE))</f>
        <v>Pilar 1 Igualdad de Calidad de Vida</v>
      </c>
      <c r="N196" s="132">
        <v>1475</v>
      </c>
      <c r="O196" s="239">
        <v>52857478</v>
      </c>
      <c r="P196" s="131" t="s">
        <v>1261</v>
      </c>
      <c r="Q196" s="239">
        <v>27300000</v>
      </c>
      <c r="R196" s="65"/>
      <c r="S196" s="48"/>
      <c r="T196" s="49">
        <v>1</v>
      </c>
      <c r="U196" s="239">
        <v>12600000</v>
      </c>
      <c r="V196" s="251">
        <f t="shared" si="21"/>
        <v>39900000</v>
      </c>
      <c r="W196" s="306">
        <v>27300000</v>
      </c>
      <c r="X196" s="135">
        <v>43994</v>
      </c>
      <c r="Y196" s="135">
        <v>43998</v>
      </c>
      <c r="Z196" s="135">
        <v>44285</v>
      </c>
      <c r="AA196" s="136">
        <v>195</v>
      </c>
      <c r="AB196" s="136">
        <v>1</v>
      </c>
      <c r="AC196" s="136">
        <v>90</v>
      </c>
      <c r="AD196" s="133">
        <v>1136888086</v>
      </c>
      <c r="AE196" s="137" t="s">
        <v>1464</v>
      </c>
      <c r="AF196" s="135">
        <v>44087</v>
      </c>
      <c r="AG196" s="134"/>
      <c r="AH196" s="131"/>
      <c r="AI196" s="131" t="s">
        <v>1474</v>
      </c>
      <c r="AJ196" s="131"/>
      <c r="AK196" s="131"/>
      <c r="AL196" s="138">
        <f t="shared" si="29"/>
        <v>0.68421052631578949</v>
      </c>
      <c r="AN196" s="73">
        <f>IF(SUMPRODUCT((A$14:A196=A196)*(B$14:B196=B196)*(D$14:D196=D196))&gt;1,0,1)</f>
        <v>1</v>
      </c>
      <c r="AO196" s="50" t="str">
        <f t="shared" si="24"/>
        <v>Contratos de prestación de servicios profesionales y de apoyo a la gestión</v>
      </c>
      <c r="AP196" s="50" t="str">
        <f t="shared" si="25"/>
        <v>Contratación directa</v>
      </c>
      <c r="AQ196" s="50" t="str">
        <f>IF(ISBLANK(G196),1,IFERROR(VLOOKUP(G196,Tipo!$C$12:$C$27,1,FALSE),"NO"))</f>
        <v>Prestación de servicios profesionales y de apoyo a la gestión, o para la ejecución de trabajos artísticos que sólo puedan encomendarse a determinadas personas naturales;</v>
      </c>
      <c r="AR196" s="50" t="str">
        <f t="shared" si="26"/>
        <v>Inversión</v>
      </c>
      <c r="AS196" s="50" t="str">
        <f>IF(ISBLANK(K196),1,IFERROR(VLOOKUP(K196,Eje_Pilar_Prop!C182:C283,1,FALSE),"NO"))</f>
        <v>NO</v>
      </c>
      <c r="AT196" s="50" t="str">
        <f t="shared" si="23"/>
        <v>SECOP II</v>
      </c>
      <c r="AU196" s="38">
        <f t="shared" si="27"/>
        <v>1</v>
      </c>
      <c r="AV196" s="50" t="str">
        <f t="shared" si="20"/>
        <v>Bogotá Mejor para Todos</v>
      </c>
    </row>
    <row r="197" spans="1:48" ht="45" customHeight="1">
      <c r="A197" s="204">
        <v>187</v>
      </c>
      <c r="B197" s="131">
        <v>2020</v>
      </c>
      <c r="C197" s="131" t="s">
        <v>353</v>
      </c>
      <c r="D197" s="210" t="s">
        <v>626</v>
      </c>
      <c r="E197" s="210" t="s">
        <v>140</v>
      </c>
      <c r="F197" s="210" t="s">
        <v>34</v>
      </c>
      <c r="G197" s="210" t="s">
        <v>161</v>
      </c>
      <c r="H197" s="229" t="s">
        <v>889</v>
      </c>
      <c r="I197" s="229" t="s">
        <v>135</v>
      </c>
      <c r="J197" s="229" t="s">
        <v>362</v>
      </c>
      <c r="K197" s="131">
        <v>45</v>
      </c>
      <c r="L197" s="234" t="str">
        <f>IF(ISERROR(VLOOKUP(K197,Eje_Pilar_Prop!$C$2:$E$104,2,FALSE))," ",VLOOKUP(K197,Eje_Pilar_Prop!$C$2:$E$104,2,FALSE))</f>
        <v>Gobernanza e influencia local, regional e internacional</v>
      </c>
      <c r="M197" s="234" t="str">
        <f>IF(ISERROR(VLOOKUP(K197,Eje_Pilar_Prop!$C$2:$E$104,3,FALSE))," ",VLOOKUP(K197,Eje_Pilar_Prop!$C$2:$E$104,3,FALSE))</f>
        <v>Eje Transversal 4 Gobierno Legitimo, Fortalecimiento Local y Eficiencia</v>
      </c>
      <c r="N197" s="132">
        <v>1501</v>
      </c>
      <c r="O197" s="133">
        <v>1014258999</v>
      </c>
      <c r="P197" s="131" t="s">
        <v>1262</v>
      </c>
      <c r="Q197" s="239">
        <v>11050000</v>
      </c>
      <c r="R197" s="65"/>
      <c r="S197" s="48"/>
      <c r="T197" s="49">
        <v>1</v>
      </c>
      <c r="U197" s="239">
        <v>3400000</v>
      </c>
      <c r="V197" s="251">
        <f t="shared" si="21"/>
        <v>14450000</v>
      </c>
      <c r="W197" s="257">
        <v>9690000</v>
      </c>
      <c r="X197" s="135">
        <v>43986</v>
      </c>
      <c r="Y197" s="135">
        <v>43992</v>
      </c>
      <c r="Z197" s="135">
        <v>44251</v>
      </c>
      <c r="AA197" s="136">
        <v>195</v>
      </c>
      <c r="AB197" s="136">
        <v>1</v>
      </c>
      <c r="AC197" s="136">
        <v>60</v>
      </c>
      <c r="AD197" s="133"/>
      <c r="AE197" s="137"/>
      <c r="AF197" s="135"/>
      <c r="AG197" s="134"/>
      <c r="AH197" s="131"/>
      <c r="AI197" s="131" t="s">
        <v>1474</v>
      </c>
      <c r="AJ197" s="131"/>
      <c r="AK197" s="131"/>
      <c r="AL197" s="138">
        <f t="shared" si="29"/>
        <v>0.6705882352941176</v>
      </c>
      <c r="AN197" s="73">
        <f>IF(SUMPRODUCT((A$14:A197=A197)*(B$14:B197=B197)*(D$14:D197=D197))&gt;1,0,1)</f>
        <v>1</v>
      </c>
      <c r="AO197" s="50" t="str">
        <f t="shared" si="24"/>
        <v>Contratos de prestación de servicios profesionales y de apoyo a la gestión</v>
      </c>
      <c r="AP197" s="50" t="str">
        <f t="shared" si="25"/>
        <v>Contratación directa</v>
      </c>
      <c r="AQ197" s="50" t="str">
        <f>IF(ISBLANK(G197),1,IFERROR(VLOOKUP(G197,Tipo!$C$12:$C$27,1,FALSE),"NO"))</f>
        <v>Prestación de servicios profesionales y de apoyo a la gestión, o para la ejecución de trabajos artísticos que sólo puedan encomendarse a determinadas personas naturales;</v>
      </c>
      <c r="AR197" s="50" t="str">
        <f t="shared" si="26"/>
        <v>Inversión</v>
      </c>
      <c r="AS197" s="50" t="str">
        <f>IF(ISBLANK(K197),1,IFERROR(VLOOKUP(K197,Eje_Pilar_Prop!C183:C284,1,FALSE),"NO"))</f>
        <v>NO</v>
      </c>
      <c r="AT197" s="50" t="str">
        <f t="shared" si="23"/>
        <v>SECOP II</v>
      </c>
      <c r="AU197" s="38">
        <f t="shared" si="27"/>
        <v>1</v>
      </c>
      <c r="AV197" s="50" t="str">
        <f t="shared" si="20"/>
        <v>Bogotá Mejor para Todos</v>
      </c>
    </row>
    <row r="198" spans="1:48" ht="45" customHeight="1">
      <c r="A198" s="204">
        <v>188</v>
      </c>
      <c r="B198" s="131">
        <v>2020</v>
      </c>
      <c r="C198" s="131" t="s">
        <v>353</v>
      </c>
      <c r="D198" s="210" t="s">
        <v>627</v>
      </c>
      <c r="E198" s="210" t="s">
        <v>140</v>
      </c>
      <c r="F198" s="210" t="s">
        <v>34</v>
      </c>
      <c r="G198" s="210" t="s">
        <v>161</v>
      </c>
      <c r="H198" s="229" t="s">
        <v>968</v>
      </c>
      <c r="I198" s="229" t="s">
        <v>135</v>
      </c>
      <c r="J198" s="229" t="s">
        <v>362</v>
      </c>
      <c r="K198" s="131">
        <v>45</v>
      </c>
      <c r="L198" s="234" t="str">
        <f>IF(ISERROR(VLOOKUP(K198,Eje_Pilar_Prop!$C$2:$E$104,2,FALSE))," ",VLOOKUP(K198,Eje_Pilar_Prop!$C$2:$E$104,2,FALSE))</f>
        <v>Gobernanza e influencia local, regional e internacional</v>
      </c>
      <c r="M198" s="234" t="str">
        <f>IF(ISERROR(VLOOKUP(K198,Eje_Pilar_Prop!$C$2:$E$104,3,FALSE))," ",VLOOKUP(K198,Eje_Pilar_Prop!$C$2:$E$104,3,FALSE))</f>
        <v>Eje Transversal 4 Gobierno Legitimo, Fortalecimiento Local y Eficiencia</v>
      </c>
      <c r="N198" s="132">
        <v>1501</v>
      </c>
      <c r="O198" s="133">
        <v>1019017963</v>
      </c>
      <c r="P198" s="131" t="s">
        <v>1263</v>
      </c>
      <c r="Q198" s="239">
        <v>35750000</v>
      </c>
      <c r="R198" s="65"/>
      <c r="S198" s="48"/>
      <c r="T198" s="49">
        <v>1</v>
      </c>
      <c r="U198" s="239">
        <v>11000000</v>
      </c>
      <c r="V198" s="251">
        <f t="shared" si="21"/>
        <v>46750000</v>
      </c>
      <c r="W198" s="257">
        <v>31166667</v>
      </c>
      <c r="X198" s="135">
        <v>43990</v>
      </c>
      <c r="Y198" s="135">
        <v>43993</v>
      </c>
      <c r="Z198" s="135">
        <v>44252</v>
      </c>
      <c r="AA198" s="136">
        <v>195</v>
      </c>
      <c r="AB198" s="136">
        <v>1</v>
      </c>
      <c r="AC198" s="136">
        <v>60</v>
      </c>
      <c r="AD198" s="133"/>
      <c r="AE198" s="137"/>
      <c r="AF198" s="135"/>
      <c r="AG198" s="134"/>
      <c r="AH198" s="131"/>
      <c r="AI198" s="131" t="s">
        <v>1474</v>
      </c>
      <c r="AJ198" s="131"/>
      <c r="AK198" s="131"/>
      <c r="AL198" s="138">
        <f t="shared" si="29"/>
        <v>0.66666667379679145</v>
      </c>
      <c r="AN198" s="73">
        <f>IF(SUMPRODUCT((A$14:A198=A198)*(B$14:B198=B198)*(D$14:D198=D198))&gt;1,0,1)</f>
        <v>1</v>
      </c>
      <c r="AO198" s="50" t="str">
        <f t="shared" si="24"/>
        <v>Contratos de prestación de servicios profesionales y de apoyo a la gestión</v>
      </c>
      <c r="AP198" s="50" t="str">
        <f t="shared" si="25"/>
        <v>Contratación directa</v>
      </c>
      <c r="AQ198" s="50" t="str">
        <f>IF(ISBLANK(G198),1,IFERROR(VLOOKUP(G198,Tipo!$C$12:$C$27,1,FALSE),"NO"))</f>
        <v>Prestación de servicios profesionales y de apoyo a la gestión, o para la ejecución de trabajos artísticos que sólo puedan encomendarse a determinadas personas naturales;</v>
      </c>
      <c r="AR198" s="50" t="str">
        <f t="shared" si="26"/>
        <v>Inversión</v>
      </c>
      <c r="AS198" s="50" t="str">
        <f>IF(ISBLANK(K198),1,IFERROR(VLOOKUP(K198,Eje_Pilar_Prop!C184:C285,1,FALSE),"NO"))</f>
        <v>NO</v>
      </c>
      <c r="AT198" s="50" t="str">
        <f t="shared" si="23"/>
        <v>SECOP II</v>
      </c>
      <c r="AU198" s="38">
        <f t="shared" si="27"/>
        <v>1</v>
      </c>
      <c r="AV198" s="50" t="str">
        <f t="shared" si="20"/>
        <v>Bogotá Mejor para Todos</v>
      </c>
    </row>
    <row r="199" spans="1:48" ht="45" customHeight="1">
      <c r="A199" s="204">
        <v>189</v>
      </c>
      <c r="B199" s="131">
        <v>2020</v>
      </c>
      <c r="C199" s="131" t="s">
        <v>353</v>
      </c>
      <c r="D199" s="210" t="s">
        <v>628</v>
      </c>
      <c r="E199" s="210" t="s">
        <v>140</v>
      </c>
      <c r="F199" s="210" t="s">
        <v>34</v>
      </c>
      <c r="G199" s="210" t="s">
        <v>161</v>
      </c>
      <c r="H199" s="229" t="s">
        <v>969</v>
      </c>
      <c r="I199" s="229" t="s">
        <v>135</v>
      </c>
      <c r="J199" s="229" t="s">
        <v>362</v>
      </c>
      <c r="K199" s="131">
        <v>45</v>
      </c>
      <c r="L199" s="234" t="str">
        <f>IF(ISERROR(VLOOKUP(K199,Eje_Pilar_Prop!$C$2:$E$104,2,FALSE))," ",VLOOKUP(K199,Eje_Pilar_Prop!$C$2:$E$104,2,FALSE))</f>
        <v>Gobernanza e influencia local, regional e internacional</v>
      </c>
      <c r="M199" s="234" t="str">
        <f>IF(ISERROR(VLOOKUP(K199,Eje_Pilar_Prop!$C$2:$E$104,3,FALSE))," ",VLOOKUP(K199,Eje_Pilar_Prop!$C$2:$E$104,3,FALSE))</f>
        <v>Eje Transversal 4 Gobierno Legitimo, Fortalecimiento Local y Eficiencia</v>
      </c>
      <c r="N199" s="132">
        <v>1501</v>
      </c>
      <c r="O199" s="133">
        <v>80254495</v>
      </c>
      <c r="P199" s="131" t="s">
        <v>1264</v>
      </c>
      <c r="Q199" s="239">
        <v>14950000</v>
      </c>
      <c r="R199" s="65"/>
      <c r="S199" s="48"/>
      <c r="T199" s="49">
        <v>1</v>
      </c>
      <c r="U199" s="239">
        <v>5750000</v>
      </c>
      <c r="V199" s="251">
        <f t="shared" si="21"/>
        <v>20700000</v>
      </c>
      <c r="W199" s="257">
        <v>13570000</v>
      </c>
      <c r="X199" s="135">
        <v>43985</v>
      </c>
      <c r="Y199" s="135">
        <v>43986</v>
      </c>
      <c r="Z199" s="135">
        <v>44260</v>
      </c>
      <c r="AA199" s="136">
        <v>195</v>
      </c>
      <c r="AB199" s="136">
        <v>1</v>
      </c>
      <c r="AC199" s="136">
        <v>75</v>
      </c>
      <c r="AD199" s="133"/>
      <c r="AE199" s="137"/>
      <c r="AF199" s="135"/>
      <c r="AG199" s="134"/>
      <c r="AH199" s="131"/>
      <c r="AI199" s="131" t="s">
        <v>1474</v>
      </c>
      <c r="AJ199" s="131"/>
      <c r="AK199" s="131"/>
      <c r="AL199" s="138">
        <f t="shared" si="29"/>
        <v>0.65555555555555556</v>
      </c>
      <c r="AN199" s="73">
        <f>IF(SUMPRODUCT((A$14:A199=A199)*(B$14:B199=B199)*(D$14:D199=D199))&gt;1,0,1)</f>
        <v>1</v>
      </c>
      <c r="AO199" s="50" t="str">
        <f t="shared" si="24"/>
        <v>Contratos de prestación de servicios profesionales y de apoyo a la gestión</v>
      </c>
      <c r="AP199" s="50" t="str">
        <f t="shared" si="25"/>
        <v>Contratación directa</v>
      </c>
      <c r="AQ199" s="50" t="str">
        <f>IF(ISBLANK(G199),1,IFERROR(VLOOKUP(G199,Tipo!$C$12:$C$27,1,FALSE),"NO"))</f>
        <v>Prestación de servicios profesionales y de apoyo a la gestión, o para la ejecución de trabajos artísticos que sólo puedan encomendarse a determinadas personas naturales;</v>
      </c>
      <c r="AR199" s="50" t="str">
        <f t="shared" si="26"/>
        <v>Inversión</v>
      </c>
      <c r="AS199" s="50" t="str">
        <f>IF(ISBLANK(K199),1,IFERROR(VLOOKUP(K199,Eje_Pilar_Prop!C185:C286,1,FALSE),"NO"))</f>
        <v>NO</v>
      </c>
      <c r="AT199" s="50" t="str">
        <f t="shared" si="23"/>
        <v>SECOP II</v>
      </c>
      <c r="AU199" s="38">
        <f t="shared" si="27"/>
        <v>1</v>
      </c>
      <c r="AV199" s="50" t="str">
        <f t="shared" si="20"/>
        <v>Bogotá Mejor para Todos</v>
      </c>
    </row>
    <row r="200" spans="1:48" ht="45" customHeight="1">
      <c r="A200" s="204">
        <v>190</v>
      </c>
      <c r="B200" s="131">
        <v>2020</v>
      </c>
      <c r="C200" s="131" t="s">
        <v>353</v>
      </c>
      <c r="D200" s="210" t="s">
        <v>629</v>
      </c>
      <c r="E200" s="210" t="s">
        <v>140</v>
      </c>
      <c r="F200" s="210" t="s">
        <v>34</v>
      </c>
      <c r="G200" s="210" t="s">
        <v>161</v>
      </c>
      <c r="H200" s="229" t="s">
        <v>916</v>
      </c>
      <c r="I200" s="229" t="s">
        <v>135</v>
      </c>
      <c r="J200" s="229" t="s">
        <v>362</v>
      </c>
      <c r="K200" s="131">
        <v>45</v>
      </c>
      <c r="L200" s="234" t="str">
        <f>IF(ISERROR(VLOOKUP(K200,Eje_Pilar_Prop!$C$2:$E$104,2,FALSE))," ",VLOOKUP(K200,Eje_Pilar_Prop!$C$2:$E$104,2,FALSE))</f>
        <v>Gobernanza e influencia local, regional e internacional</v>
      </c>
      <c r="M200" s="234" t="str">
        <f>IF(ISERROR(VLOOKUP(K200,Eje_Pilar_Prop!$C$2:$E$104,3,FALSE))," ",VLOOKUP(K200,Eje_Pilar_Prop!$C$2:$E$104,3,FALSE))</f>
        <v>Eje Transversal 4 Gobierno Legitimo, Fortalecimiento Local y Eficiencia</v>
      </c>
      <c r="N200" s="132">
        <v>1501</v>
      </c>
      <c r="O200" s="133">
        <v>83168199</v>
      </c>
      <c r="P200" s="131" t="s">
        <v>1265</v>
      </c>
      <c r="Q200" s="239">
        <v>24700000</v>
      </c>
      <c r="R200" s="65"/>
      <c r="S200" s="48"/>
      <c r="T200" s="49">
        <v>1</v>
      </c>
      <c r="U200" s="239">
        <v>7600000</v>
      </c>
      <c r="V200" s="251">
        <f t="shared" si="21"/>
        <v>32300000</v>
      </c>
      <c r="W200" s="257">
        <v>22546667</v>
      </c>
      <c r="X200" s="135">
        <v>43985</v>
      </c>
      <c r="Y200" s="135">
        <v>43985</v>
      </c>
      <c r="Z200" s="135">
        <v>44244</v>
      </c>
      <c r="AA200" s="136">
        <v>195</v>
      </c>
      <c r="AB200" s="136">
        <v>1</v>
      </c>
      <c r="AC200" s="136">
        <v>60</v>
      </c>
      <c r="AD200" s="133"/>
      <c r="AE200" s="137"/>
      <c r="AF200" s="135"/>
      <c r="AG200" s="134"/>
      <c r="AH200" s="131"/>
      <c r="AI200" s="131" t="s">
        <v>1474</v>
      </c>
      <c r="AJ200" s="131"/>
      <c r="AK200" s="131"/>
      <c r="AL200" s="138">
        <f t="shared" si="29"/>
        <v>0.69803922600619195</v>
      </c>
      <c r="AN200" s="73">
        <f>IF(SUMPRODUCT((A$14:A200=A200)*(B$14:B200=B200)*(D$14:D200=D200))&gt;1,0,1)</f>
        <v>1</v>
      </c>
      <c r="AO200" s="50" t="str">
        <f t="shared" si="24"/>
        <v>Contratos de prestación de servicios profesionales y de apoyo a la gestión</v>
      </c>
      <c r="AP200" s="50" t="str">
        <f t="shared" si="25"/>
        <v>Contratación directa</v>
      </c>
      <c r="AQ200" s="50" t="str">
        <f>IF(ISBLANK(G200),1,IFERROR(VLOOKUP(G200,Tipo!$C$12:$C$27,1,FALSE),"NO"))</f>
        <v>Prestación de servicios profesionales y de apoyo a la gestión, o para la ejecución de trabajos artísticos que sólo puedan encomendarse a determinadas personas naturales;</v>
      </c>
      <c r="AR200" s="50" t="str">
        <f t="shared" si="26"/>
        <v>Inversión</v>
      </c>
      <c r="AS200" s="50" t="str">
        <f>IF(ISBLANK(K200),1,IFERROR(VLOOKUP(K200,Eje_Pilar_Prop!C186:C287,1,FALSE),"NO"))</f>
        <v>NO</v>
      </c>
      <c r="AT200" s="50" t="str">
        <f t="shared" si="23"/>
        <v>SECOP II</v>
      </c>
      <c r="AU200" s="38">
        <f t="shared" si="27"/>
        <v>1</v>
      </c>
      <c r="AV200" s="50" t="str">
        <f t="shared" si="20"/>
        <v>Bogotá Mejor para Todos</v>
      </c>
    </row>
    <row r="201" spans="1:48" ht="45" customHeight="1">
      <c r="A201" s="204">
        <v>191</v>
      </c>
      <c r="B201" s="131">
        <v>2020</v>
      </c>
      <c r="C201" s="131" t="s">
        <v>353</v>
      </c>
      <c r="D201" s="210" t="s">
        <v>630</v>
      </c>
      <c r="E201" s="210" t="s">
        <v>140</v>
      </c>
      <c r="F201" s="210" t="s">
        <v>34</v>
      </c>
      <c r="G201" s="210" t="s">
        <v>161</v>
      </c>
      <c r="H201" s="229" t="s">
        <v>970</v>
      </c>
      <c r="I201" s="229" t="s">
        <v>135</v>
      </c>
      <c r="J201" s="229" t="s">
        <v>362</v>
      </c>
      <c r="K201" s="131">
        <v>45</v>
      </c>
      <c r="L201" s="234" t="str">
        <f>IF(ISERROR(VLOOKUP(K201,Eje_Pilar_Prop!$C$2:$E$104,2,FALSE))," ",VLOOKUP(K201,Eje_Pilar_Prop!$C$2:$E$104,2,FALSE))</f>
        <v>Gobernanza e influencia local, regional e internacional</v>
      </c>
      <c r="M201" s="234" t="str">
        <f>IF(ISERROR(VLOOKUP(K201,Eje_Pilar_Prop!$C$2:$E$104,3,FALSE))," ",VLOOKUP(K201,Eje_Pilar_Prop!$C$2:$E$104,3,FALSE))</f>
        <v>Eje Transversal 4 Gobierno Legitimo, Fortalecimiento Local y Eficiencia</v>
      </c>
      <c r="N201" s="132">
        <v>1501</v>
      </c>
      <c r="O201" s="133">
        <v>80227893</v>
      </c>
      <c r="P201" s="131" t="s">
        <v>1266</v>
      </c>
      <c r="Q201" s="239">
        <v>18850000</v>
      </c>
      <c r="R201" s="65"/>
      <c r="S201" s="48"/>
      <c r="T201" s="49">
        <v>1</v>
      </c>
      <c r="U201" s="239">
        <v>5800000</v>
      </c>
      <c r="V201" s="251">
        <f t="shared" si="21"/>
        <v>24650000</v>
      </c>
      <c r="W201" s="257">
        <v>17206667</v>
      </c>
      <c r="X201" s="135">
        <v>43984</v>
      </c>
      <c r="Y201" s="135">
        <v>43985</v>
      </c>
      <c r="Z201" s="135">
        <v>44244</v>
      </c>
      <c r="AA201" s="136">
        <v>195</v>
      </c>
      <c r="AB201" s="136">
        <v>1</v>
      </c>
      <c r="AC201" s="136">
        <v>60</v>
      </c>
      <c r="AD201" s="133"/>
      <c r="AE201" s="137"/>
      <c r="AF201" s="135"/>
      <c r="AG201" s="134"/>
      <c r="AH201" s="131"/>
      <c r="AI201" s="131" t="s">
        <v>1474</v>
      </c>
      <c r="AJ201" s="131"/>
      <c r="AK201" s="131"/>
      <c r="AL201" s="138">
        <f t="shared" si="29"/>
        <v>0.69803922920892492</v>
      </c>
      <c r="AN201" s="73">
        <f>IF(SUMPRODUCT((A$14:A201=A201)*(B$14:B201=B201)*(D$14:D201=D201))&gt;1,0,1)</f>
        <v>1</v>
      </c>
      <c r="AO201" s="50" t="str">
        <f t="shared" si="24"/>
        <v>Contratos de prestación de servicios profesionales y de apoyo a la gestión</v>
      </c>
      <c r="AP201" s="50" t="str">
        <f t="shared" si="25"/>
        <v>Contratación directa</v>
      </c>
      <c r="AQ201" s="50" t="str">
        <f>IF(ISBLANK(G201),1,IFERROR(VLOOKUP(G201,Tipo!$C$12:$C$27,1,FALSE),"NO"))</f>
        <v>Prestación de servicios profesionales y de apoyo a la gestión, o para la ejecución de trabajos artísticos que sólo puedan encomendarse a determinadas personas naturales;</v>
      </c>
      <c r="AR201" s="50" t="str">
        <f t="shared" si="26"/>
        <v>Inversión</v>
      </c>
      <c r="AS201" s="50" t="str">
        <f>IF(ISBLANK(K201),1,IFERROR(VLOOKUP(K201,Eje_Pilar_Prop!C187:C288,1,FALSE),"NO"))</f>
        <v>NO</v>
      </c>
      <c r="AT201" s="50" t="str">
        <f t="shared" si="23"/>
        <v>SECOP II</v>
      </c>
      <c r="AU201" s="38">
        <f t="shared" si="27"/>
        <v>1</v>
      </c>
      <c r="AV201" s="50" t="str">
        <f t="shared" si="20"/>
        <v>Bogotá Mejor para Todos</v>
      </c>
    </row>
    <row r="202" spans="1:48" ht="45" customHeight="1">
      <c r="A202" s="204">
        <v>192</v>
      </c>
      <c r="B202" s="131">
        <v>2020</v>
      </c>
      <c r="C202" s="131" t="s">
        <v>353</v>
      </c>
      <c r="D202" s="210" t="s">
        <v>631</v>
      </c>
      <c r="E202" s="210" t="s">
        <v>140</v>
      </c>
      <c r="F202" s="210" t="s">
        <v>34</v>
      </c>
      <c r="G202" s="210" t="s">
        <v>161</v>
      </c>
      <c r="H202" s="229" t="s">
        <v>903</v>
      </c>
      <c r="I202" s="229" t="s">
        <v>135</v>
      </c>
      <c r="J202" s="229" t="s">
        <v>362</v>
      </c>
      <c r="K202" s="131">
        <v>38</v>
      </c>
      <c r="L202" s="234" t="str">
        <f>IF(ISERROR(VLOOKUP(K202,Eje_Pilar_Prop!$C$2:$E$104,2,FALSE))," ",VLOOKUP(K202,Eje_Pilar_Prop!$C$2:$E$104,2,FALSE))</f>
        <v>Recuperación y manejo de la Estructura Ecológica Principal</v>
      </c>
      <c r="M202" s="234" t="str">
        <f>IF(ISERROR(VLOOKUP(K202,Eje_Pilar_Prop!$C$2:$E$104,3,FALSE))," ",VLOOKUP(K202,Eje_Pilar_Prop!$C$2:$E$104,3,FALSE))</f>
        <v>Eje Transversal 3 Sostenibilidad Ambiental basada en la eficiencia energética</v>
      </c>
      <c r="N202" s="132">
        <v>1500</v>
      </c>
      <c r="O202" s="133">
        <v>1016074151</v>
      </c>
      <c r="P202" s="131" t="s">
        <v>1267</v>
      </c>
      <c r="Q202" s="239">
        <v>25200000</v>
      </c>
      <c r="R202" s="65"/>
      <c r="S202" s="48"/>
      <c r="T202" s="49">
        <v>1</v>
      </c>
      <c r="U202" s="239">
        <v>8400000</v>
      </c>
      <c r="V202" s="251">
        <f t="shared" si="21"/>
        <v>33600000</v>
      </c>
      <c r="W202" s="257">
        <v>22680000</v>
      </c>
      <c r="X202" s="135">
        <v>43999</v>
      </c>
      <c r="Y202" s="135">
        <v>44001</v>
      </c>
      <c r="Z202" s="135">
        <v>44245</v>
      </c>
      <c r="AA202" s="136">
        <v>180</v>
      </c>
      <c r="AB202" s="136">
        <v>1</v>
      </c>
      <c r="AC202" s="136">
        <v>60</v>
      </c>
      <c r="AD202" s="133"/>
      <c r="AE202" s="137"/>
      <c r="AF202" s="135"/>
      <c r="AG202" s="134"/>
      <c r="AH202" s="131"/>
      <c r="AI202" s="131" t="s">
        <v>1474</v>
      </c>
      <c r="AJ202" s="131"/>
      <c r="AK202" s="131"/>
      <c r="AL202" s="138">
        <f t="shared" si="29"/>
        <v>0.67500000000000004</v>
      </c>
      <c r="AN202" s="73">
        <f>IF(SUMPRODUCT((A$14:A202=A202)*(B$14:B202=B202)*(D$14:D202=D202))&gt;1,0,1)</f>
        <v>1</v>
      </c>
      <c r="AO202" s="50" t="str">
        <f t="shared" si="24"/>
        <v>Contratos de prestación de servicios profesionales y de apoyo a la gestión</v>
      </c>
      <c r="AP202" s="50" t="str">
        <f t="shared" si="25"/>
        <v>Contratación directa</v>
      </c>
      <c r="AQ202" s="50" t="str">
        <f>IF(ISBLANK(G202),1,IFERROR(VLOOKUP(G202,Tipo!$C$12:$C$27,1,FALSE),"NO"))</f>
        <v>Prestación de servicios profesionales y de apoyo a la gestión, o para la ejecución de trabajos artísticos que sólo puedan encomendarse a determinadas personas naturales;</v>
      </c>
      <c r="AR202" s="50" t="str">
        <f t="shared" si="26"/>
        <v>Inversión</v>
      </c>
      <c r="AS202" s="50" t="str">
        <f>IF(ISBLANK(K202),1,IFERROR(VLOOKUP(K202,Eje_Pilar_Prop!C188:C289,1,FALSE),"NO"))</f>
        <v>NO</v>
      </c>
      <c r="AT202" s="50" t="str">
        <f t="shared" si="23"/>
        <v>SECOP II</v>
      </c>
      <c r="AU202" s="38">
        <f t="shared" si="27"/>
        <v>1</v>
      </c>
      <c r="AV202" s="50" t="str">
        <f t="shared" ref="AV202:AV266" si="30">IF(ISBLANK(J202),1,IFERROR(VLOOKUP(J202,pdd,1,FALSE),"NO"))</f>
        <v>Bogotá Mejor para Todos</v>
      </c>
    </row>
    <row r="203" spans="1:48" ht="45" customHeight="1">
      <c r="A203" s="204">
        <v>193</v>
      </c>
      <c r="B203" s="131">
        <v>2020</v>
      </c>
      <c r="C203" s="131" t="s">
        <v>353</v>
      </c>
      <c r="D203" s="210" t="s">
        <v>632</v>
      </c>
      <c r="E203" s="210" t="s">
        <v>140</v>
      </c>
      <c r="F203" s="210" t="s">
        <v>34</v>
      </c>
      <c r="G203" s="210" t="s">
        <v>161</v>
      </c>
      <c r="H203" s="229" t="s">
        <v>892</v>
      </c>
      <c r="I203" s="229" t="s">
        <v>135</v>
      </c>
      <c r="J203" s="229" t="s">
        <v>362</v>
      </c>
      <c r="K203" s="131">
        <v>45</v>
      </c>
      <c r="L203" s="234" t="str">
        <f>IF(ISERROR(VLOOKUP(K203,Eje_Pilar_Prop!$C$2:$E$104,2,FALSE))," ",VLOOKUP(K203,Eje_Pilar_Prop!$C$2:$E$104,2,FALSE))</f>
        <v>Gobernanza e influencia local, regional e internacional</v>
      </c>
      <c r="M203" s="234" t="str">
        <f>IF(ISERROR(VLOOKUP(K203,Eje_Pilar_Prop!$C$2:$E$104,3,FALSE))," ",VLOOKUP(K203,Eje_Pilar_Prop!$C$2:$E$104,3,FALSE))</f>
        <v>Eje Transversal 4 Gobierno Legitimo, Fortalecimiento Local y Eficiencia</v>
      </c>
      <c r="N203" s="132">
        <v>1501</v>
      </c>
      <c r="O203" s="133">
        <v>52196889</v>
      </c>
      <c r="P203" s="131" t="s">
        <v>1268</v>
      </c>
      <c r="Q203" s="239">
        <v>27300000</v>
      </c>
      <c r="R203" s="65"/>
      <c r="S203" s="48"/>
      <c r="T203" s="49">
        <v>1</v>
      </c>
      <c r="U203" s="239">
        <v>8400000</v>
      </c>
      <c r="V203" s="251">
        <f t="shared" si="21"/>
        <v>35700000</v>
      </c>
      <c r="W203" s="257">
        <v>24780000</v>
      </c>
      <c r="X203" s="135">
        <v>43985</v>
      </c>
      <c r="Y203" s="135">
        <v>43986</v>
      </c>
      <c r="Z203" s="135">
        <v>44245</v>
      </c>
      <c r="AA203" s="136">
        <v>195</v>
      </c>
      <c r="AB203" s="136">
        <v>1</v>
      </c>
      <c r="AC203" s="136">
        <v>60</v>
      </c>
      <c r="AD203" s="133"/>
      <c r="AE203" s="137"/>
      <c r="AF203" s="135"/>
      <c r="AG203" s="134"/>
      <c r="AH203" s="131"/>
      <c r="AI203" s="131" t="s">
        <v>1474</v>
      </c>
      <c r="AJ203" s="131"/>
      <c r="AK203" s="131"/>
      <c r="AL203" s="138">
        <f t="shared" si="29"/>
        <v>0.69411764705882351</v>
      </c>
      <c r="AN203" s="73">
        <f>IF(SUMPRODUCT((A$14:A203=A203)*(B$14:B203=B203)*(D$14:D203=D203))&gt;1,0,1)</f>
        <v>1</v>
      </c>
      <c r="AO203" s="50" t="str">
        <f t="shared" si="24"/>
        <v>Contratos de prestación de servicios profesionales y de apoyo a la gestión</v>
      </c>
      <c r="AP203" s="50" t="str">
        <f t="shared" si="25"/>
        <v>Contratación directa</v>
      </c>
      <c r="AQ203" s="50" t="str">
        <f>IF(ISBLANK(G203),1,IFERROR(VLOOKUP(G203,Tipo!$C$12:$C$27,1,FALSE),"NO"))</f>
        <v>Prestación de servicios profesionales y de apoyo a la gestión, o para la ejecución de trabajos artísticos que sólo puedan encomendarse a determinadas personas naturales;</v>
      </c>
      <c r="AR203" s="50" t="str">
        <f t="shared" si="26"/>
        <v>Inversión</v>
      </c>
      <c r="AS203" s="50" t="str">
        <f>IF(ISBLANK(K203),1,IFERROR(VLOOKUP(K203,Eje_Pilar_Prop!C189:C290,1,FALSE),"NO"))</f>
        <v>NO</v>
      </c>
      <c r="AT203" s="50" t="str">
        <f t="shared" si="23"/>
        <v>SECOP II</v>
      </c>
      <c r="AU203" s="38">
        <f t="shared" si="27"/>
        <v>1</v>
      </c>
      <c r="AV203" s="50" t="str">
        <f t="shared" si="30"/>
        <v>Bogotá Mejor para Todos</v>
      </c>
    </row>
    <row r="204" spans="1:48" ht="45" customHeight="1">
      <c r="A204" s="204">
        <v>194</v>
      </c>
      <c r="B204" s="131">
        <v>2020</v>
      </c>
      <c r="C204" s="131" t="s">
        <v>353</v>
      </c>
      <c r="D204" s="210" t="s">
        <v>633</v>
      </c>
      <c r="E204" s="210" t="s">
        <v>140</v>
      </c>
      <c r="F204" s="210" t="s">
        <v>34</v>
      </c>
      <c r="G204" s="210" t="s">
        <v>161</v>
      </c>
      <c r="H204" s="229" t="s">
        <v>892</v>
      </c>
      <c r="I204" s="229" t="s">
        <v>135</v>
      </c>
      <c r="J204" s="229" t="s">
        <v>362</v>
      </c>
      <c r="K204" s="131">
        <v>45</v>
      </c>
      <c r="L204" s="234" t="str">
        <f>IF(ISERROR(VLOOKUP(K204,Eje_Pilar_Prop!$C$2:$E$104,2,FALSE))," ",VLOOKUP(K204,Eje_Pilar_Prop!$C$2:$E$104,2,FALSE))</f>
        <v>Gobernanza e influencia local, regional e internacional</v>
      </c>
      <c r="M204" s="234" t="str">
        <f>IF(ISERROR(VLOOKUP(K204,Eje_Pilar_Prop!$C$2:$E$104,3,FALSE))," ",VLOOKUP(K204,Eje_Pilar_Prop!$C$2:$E$104,3,FALSE))</f>
        <v>Eje Transversal 4 Gobierno Legitimo, Fortalecimiento Local y Eficiencia</v>
      </c>
      <c r="N204" s="132">
        <v>1501</v>
      </c>
      <c r="O204" s="133">
        <v>53159645</v>
      </c>
      <c r="P204" s="131" t="s">
        <v>1269</v>
      </c>
      <c r="Q204" s="239">
        <v>27300000</v>
      </c>
      <c r="R204" s="65"/>
      <c r="S204" s="48"/>
      <c r="T204" s="49">
        <v>1</v>
      </c>
      <c r="U204" s="239">
        <v>8400000</v>
      </c>
      <c r="V204" s="251">
        <f t="shared" si="21"/>
        <v>35700000</v>
      </c>
      <c r="W204" s="257">
        <v>24780000</v>
      </c>
      <c r="X204" s="135">
        <v>43985</v>
      </c>
      <c r="Y204" s="135">
        <v>43986</v>
      </c>
      <c r="Z204" s="135">
        <v>44245</v>
      </c>
      <c r="AA204" s="136">
        <v>195</v>
      </c>
      <c r="AB204" s="136">
        <v>1</v>
      </c>
      <c r="AC204" s="136">
        <v>60</v>
      </c>
      <c r="AD204" s="133"/>
      <c r="AE204" s="137"/>
      <c r="AF204" s="135"/>
      <c r="AG204" s="134"/>
      <c r="AH204" s="131"/>
      <c r="AI204" s="131" t="s">
        <v>1474</v>
      </c>
      <c r="AJ204" s="131"/>
      <c r="AK204" s="131"/>
      <c r="AL204" s="138">
        <f t="shared" si="29"/>
        <v>0.69411764705882351</v>
      </c>
      <c r="AN204" s="73">
        <f>IF(SUMPRODUCT((A$14:A204=A204)*(B$14:B204=B204)*(D$14:D204=D204))&gt;1,0,1)</f>
        <v>1</v>
      </c>
      <c r="AO204" s="50" t="str">
        <f t="shared" si="24"/>
        <v>Contratos de prestación de servicios profesionales y de apoyo a la gestión</v>
      </c>
      <c r="AP204" s="50" t="str">
        <f t="shared" si="25"/>
        <v>Contratación directa</v>
      </c>
      <c r="AQ204" s="50" t="str">
        <f>IF(ISBLANK(G204),1,IFERROR(VLOOKUP(G204,Tipo!$C$12:$C$27,1,FALSE),"NO"))</f>
        <v>Prestación de servicios profesionales y de apoyo a la gestión, o para la ejecución de trabajos artísticos que sólo puedan encomendarse a determinadas personas naturales;</v>
      </c>
      <c r="AR204" s="50" t="str">
        <f t="shared" si="26"/>
        <v>Inversión</v>
      </c>
      <c r="AS204" s="50" t="str">
        <f>IF(ISBLANK(K204),1,IFERROR(VLOOKUP(K204,Eje_Pilar_Prop!C190:C291,1,FALSE),"NO"))</f>
        <v>NO</v>
      </c>
      <c r="AT204" s="50" t="str">
        <f t="shared" si="23"/>
        <v>SECOP II</v>
      </c>
      <c r="AU204" s="38">
        <f t="shared" si="27"/>
        <v>1</v>
      </c>
      <c r="AV204" s="50" t="str">
        <f t="shared" si="30"/>
        <v>Bogotá Mejor para Todos</v>
      </c>
    </row>
    <row r="205" spans="1:48" ht="45" customHeight="1">
      <c r="A205" s="204">
        <v>195</v>
      </c>
      <c r="B205" s="131">
        <v>2020</v>
      </c>
      <c r="C205" s="131" t="s">
        <v>353</v>
      </c>
      <c r="D205" s="210" t="s">
        <v>634</v>
      </c>
      <c r="E205" s="210" t="s">
        <v>140</v>
      </c>
      <c r="F205" s="210" t="s">
        <v>34</v>
      </c>
      <c r="G205" s="210" t="s">
        <v>161</v>
      </c>
      <c r="H205" s="229" t="s">
        <v>935</v>
      </c>
      <c r="I205" s="229" t="s">
        <v>135</v>
      </c>
      <c r="J205" s="229" t="s">
        <v>362</v>
      </c>
      <c r="K205" s="131">
        <v>45</v>
      </c>
      <c r="L205" s="234" t="str">
        <f>IF(ISERROR(VLOOKUP(K205,Eje_Pilar_Prop!$C$2:$E$104,2,FALSE))," ",VLOOKUP(K205,Eje_Pilar_Prop!$C$2:$E$104,2,FALSE))</f>
        <v>Gobernanza e influencia local, regional e internacional</v>
      </c>
      <c r="M205" s="234" t="str">
        <f>IF(ISERROR(VLOOKUP(K205,Eje_Pilar_Prop!$C$2:$E$104,3,FALSE))," ",VLOOKUP(K205,Eje_Pilar_Prop!$C$2:$E$104,3,FALSE))</f>
        <v>Eje Transversal 4 Gobierno Legitimo, Fortalecimiento Local y Eficiencia</v>
      </c>
      <c r="N205" s="132">
        <v>1501</v>
      </c>
      <c r="O205" s="133">
        <v>46377012</v>
      </c>
      <c r="P205" s="131" t="s">
        <v>1270</v>
      </c>
      <c r="Q205" s="239">
        <v>35750000</v>
      </c>
      <c r="R205" s="65"/>
      <c r="S205" s="48"/>
      <c r="T205" s="49">
        <v>1</v>
      </c>
      <c r="U205" s="239">
        <v>11000000</v>
      </c>
      <c r="V205" s="251">
        <f t="shared" si="21"/>
        <v>46750000</v>
      </c>
      <c r="W205" s="257">
        <v>31166667</v>
      </c>
      <c r="X205" s="135">
        <v>43990</v>
      </c>
      <c r="Y205" s="135">
        <v>43993</v>
      </c>
      <c r="Z205" s="135">
        <v>44252</v>
      </c>
      <c r="AA205" s="136">
        <v>195</v>
      </c>
      <c r="AB205" s="136">
        <v>1</v>
      </c>
      <c r="AC205" s="136">
        <v>60</v>
      </c>
      <c r="AD205" s="133"/>
      <c r="AE205" s="137"/>
      <c r="AF205" s="135"/>
      <c r="AG205" s="134"/>
      <c r="AH205" s="131"/>
      <c r="AI205" s="131" t="s">
        <v>1474</v>
      </c>
      <c r="AJ205" s="131"/>
      <c r="AK205" s="131"/>
      <c r="AL205" s="138">
        <f t="shared" si="29"/>
        <v>0.66666667379679145</v>
      </c>
      <c r="AN205" s="73">
        <f>IF(SUMPRODUCT((A$14:A205=A205)*(B$14:B205=B205)*(D$14:D205=D205))&gt;1,0,1)</f>
        <v>1</v>
      </c>
      <c r="AO205" s="50" t="str">
        <f t="shared" si="24"/>
        <v>Contratos de prestación de servicios profesionales y de apoyo a la gestión</v>
      </c>
      <c r="AP205" s="50" t="str">
        <f t="shared" si="25"/>
        <v>Contratación directa</v>
      </c>
      <c r="AQ205" s="50" t="str">
        <f>IF(ISBLANK(G205),1,IFERROR(VLOOKUP(G205,Tipo!$C$12:$C$27,1,FALSE),"NO"))</f>
        <v>Prestación de servicios profesionales y de apoyo a la gestión, o para la ejecución de trabajos artísticos que sólo puedan encomendarse a determinadas personas naturales;</v>
      </c>
      <c r="AR205" s="50" t="str">
        <f t="shared" si="26"/>
        <v>Inversión</v>
      </c>
      <c r="AS205" s="50" t="str">
        <f>IF(ISBLANK(K205),1,IFERROR(VLOOKUP(K205,Eje_Pilar_Prop!C191:C292,1,FALSE),"NO"))</f>
        <v>NO</v>
      </c>
      <c r="AT205" s="50" t="str">
        <f t="shared" si="23"/>
        <v>SECOP II</v>
      </c>
      <c r="AU205" s="38">
        <f t="shared" si="27"/>
        <v>1</v>
      </c>
      <c r="AV205" s="50" t="str">
        <f t="shared" si="30"/>
        <v>Bogotá Mejor para Todos</v>
      </c>
    </row>
    <row r="206" spans="1:48" ht="45" customHeight="1">
      <c r="A206" s="204">
        <v>196</v>
      </c>
      <c r="B206" s="131">
        <v>2020</v>
      </c>
      <c r="C206" s="131" t="s">
        <v>353</v>
      </c>
      <c r="D206" s="210" t="s">
        <v>635</v>
      </c>
      <c r="E206" s="210" t="s">
        <v>140</v>
      </c>
      <c r="F206" s="210" t="s">
        <v>34</v>
      </c>
      <c r="G206" s="210" t="s">
        <v>161</v>
      </c>
      <c r="H206" s="229" t="s">
        <v>971</v>
      </c>
      <c r="I206" s="229" t="s">
        <v>135</v>
      </c>
      <c r="J206" s="229" t="s">
        <v>362</v>
      </c>
      <c r="K206" s="131">
        <v>19</v>
      </c>
      <c r="L206" s="234" t="str">
        <f>IF(ISERROR(VLOOKUP(K206,Eje_Pilar_Prop!$C$2:$E$104,2,FALSE))," ",VLOOKUP(K206,Eje_Pilar_Prop!$C$2:$E$104,2,FALSE))</f>
        <v>Seguridad y convivencia para todos</v>
      </c>
      <c r="M206" s="234" t="str">
        <f>IF(ISERROR(VLOOKUP(K206,Eje_Pilar_Prop!$C$2:$E$104,3,FALSE))," ",VLOOKUP(K206,Eje_Pilar_Prop!$C$2:$E$104,3,FALSE))</f>
        <v>Pilar 3 Construcción de Comunidad y Cultura Ciudadana</v>
      </c>
      <c r="N206" s="132">
        <v>1495</v>
      </c>
      <c r="O206" s="133">
        <v>1015444833</v>
      </c>
      <c r="P206" s="131" t="s">
        <v>1196</v>
      </c>
      <c r="Q206" s="239">
        <v>42900000</v>
      </c>
      <c r="R206" s="65"/>
      <c r="S206" s="48"/>
      <c r="T206" s="49">
        <v>1</v>
      </c>
      <c r="U206" s="239">
        <v>13200000</v>
      </c>
      <c r="V206" s="251">
        <f t="shared" si="21"/>
        <v>56100000</v>
      </c>
      <c r="W206" s="306">
        <v>38720000</v>
      </c>
      <c r="X206" s="135">
        <v>43986</v>
      </c>
      <c r="Y206" s="135">
        <v>43987</v>
      </c>
      <c r="Z206" s="135">
        <v>44246</v>
      </c>
      <c r="AA206" s="136">
        <v>195</v>
      </c>
      <c r="AB206" s="136">
        <v>1</v>
      </c>
      <c r="AC206" s="136">
        <v>60</v>
      </c>
      <c r="AD206" s="133"/>
      <c r="AE206" s="137"/>
      <c r="AF206" s="135"/>
      <c r="AG206" s="134"/>
      <c r="AH206" s="131"/>
      <c r="AI206" s="131" t="s">
        <v>1474</v>
      </c>
      <c r="AJ206" s="131"/>
      <c r="AK206" s="131"/>
      <c r="AL206" s="138">
        <f t="shared" si="29"/>
        <v>0.69019607843137254</v>
      </c>
      <c r="AN206" s="73">
        <f>IF(SUMPRODUCT((A$14:A206=A206)*(B$14:B206=B206)*(D$14:D206=D206))&gt;1,0,1)</f>
        <v>1</v>
      </c>
      <c r="AO206" s="50" t="str">
        <f t="shared" si="24"/>
        <v>Contratos de prestación de servicios profesionales y de apoyo a la gestión</v>
      </c>
      <c r="AP206" s="50" t="str">
        <f t="shared" si="25"/>
        <v>Contratación directa</v>
      </c>
      <c r="AQ206" s="50" t="str">
        <f>IF(ISBLANK(G206),1,IFERROR(VLOOKUP(G206,Tipo!$C$12:$C$27,1,FALSE),"NO"))</f>
        <v>Prestación de servicios profesionales y de apoyo a la gestión, o para la ejecución de trabajos artísticos que sólo puedan encomendarse a determinadas personas naturales;</v>
      </c>
      <c r="AR206" s="50" t="str">
        <f t="shared" si="26"/>
        <v>Inversión</v>
      </c>
      <c r="AS206" s="50" t="str">
        <f>IF(ISBLANK(K206),1,IFERROR(VLOOKUP(K206,Eje_Pilar_Prop!C192:C293,1,FALSE),"NO"))</f>
        <v>NO</v>
      </c>
      <c r="AT206" s="50" t="str">
        <f t="shared" si="23"/>
        <v>SECOP II</v>
      </c>
      <c r="AU206" s="38">
        <f t="shared" si="27"/>
        <v>1</v>
      </c>
      <c r="AV206" s="50" t="str">
        <f t="shared" si="30"/>
        <v>Bogotá Mejor para Todos</v>
      </c>
    </row>
    <row r="207" spans="1:48" ht="45" customHeight="1">
      <c r="A207" s="204">
        <v>197</v>
      </c>
      <c r="B207" s="131">
        <v>2020</v>
      </c>
      <c r="C207" s="131" t="s">
        <v>353</v>
      </c>
      <c r="D207" s="210" t="s">
        <v>636</v>
      </c>
      <c r="E207" s="210" t="s">
        <v>140</v>
      </c>
      <c r="F207" s="210" t="s">
        <v>34</v>
      </c>
      <c r="G207" s="210" t="s">
        <v>161</v>
      </c>
      <c r="H207" s="229" t="s">
        <v>972</v>
      </c>
      <c r="I207" s="229" t="s">
        <v>135</v>
      </c>
      <c r="J207" s="229" t="s">
        <v>362</v>
      </c>
      <c r="K207" s="131">
        <v>45</v>
      </c>
      <c r="L207" s="234" t="str">
        <f>IF(ISERROR(VLOOKUP(K207,Eje_Pilar_Prop!$C$2:$E$104,2,FALSE))," ",VLOOKUP(K207,Eje_Pilar_Prop!$C$2:$E$104,2,FALSE))</f>
        <v>Gobernanza e influencia local, regional e internacional</v>
      </c>
      <c r="M207" s="234" t="str">
        <f>IF(ISERROR(VLOOKUP(K207,Eje_Pilar_Prop!$C$2:$E$104,3,FALSE))," ",VLOOKUP(K207,Eje_Pilar_Prop!$C$2:$E$104,3,FALSE))</f>
        <v>Eje Transversal 4 Gobierno Legitimo, Fortalecimiento Local y Eficiencia</v>
      </c>
      <c r="N207" s="132">
        <v>1501</v>
      </c>
      <c r="O207" s="133">
        <v>52332662</v>
      </c>
      <c r="P207" s="131" t="s">
        <v>1271</v>
      </c>
      <c r="Q207" s="239">
        <v>48750000</v>
      </c>
      <c r="R207" s="65"/>
      <c r="S207" s="48"/>
      <c r="T207" s="49">
        <v>1</v>
      </c>
      <c r="U207" s="239">
        <v>15000000</v>
      </c>
      <c r="V207" s="251">
        <f t="shared" si="21"/>
        <v>63750000</v>
      </c>
      <c r="W207" s="257">
        <v>63750000</v>
      </c>
      <c r="X207" s="135">
        <v>43987</v>
      </c>
      <c r="Y207" s="135">
        <v>43987</v>
      </c>
      <c r="Z207" s="135">
        <v>44246</v>
      </c>
      <c r="AA207" s="136">
        <v>195</v>
      </c>
      <c r="AB207" s="136">
        <v>1</v>
      </c>
      <c r="AC207" s="136">
        <v>60</v>
      </c>
      <c r="AD207" s="133">
        <v>52080056</v>
      </c>
      <c r="AE207" s="137" t="s">
        <v>1175</v>
      </c>
      <c r="AF207" s="135">
        <v>44200</v>
      </c>
      <c r="AG207" s="134"/>
      <c r="AH207" s="131"/>
      <c r="AI207" s="131" t="s">
        <v>1474</v>
      </c>
      <c r="AJ207" s="131"/>
      <c r="AK207" s="131"/>
      <c r="AL207" s="138">
        <f t="shared" si="29"/>
        <v>1</v>
      </c>
      <c r="AN207" s="73">
        <f>IF(SUMPRODUCT((A$14:A207=A207)*(B$14:B207=B207)*(D$14:D207=D207))&gt;1,0,1)</f>
        <v>1</v>
      </c>
      <c r="AO207" s="50" t="str">
        <f t="shared" si="24"/>
        <v>Contratos de prestación de servicios profesionales y de apoyo a la gestión</v>
      </c>
      <c r="AP207" s="50" t="str">
        <f t="shared" si="25"/>
        <v>Contratación directa</v>
      </c>
      <c r="AQ207" s="50" t="str">
        <f>IF(ISBLANK(G207),1,IFERROR(VLOOKUP(G207,Tipo!$C$12:$C$27,1,FALSE),"NO"))</f>
        <v>Prestación de servicios profesionales y de apoyo a la gestión, o para la ejecución de trabajos artísticos que sólo puedan encomendarse a determinadas personas naturales;</v>
      </c>
      <c r="AR207" s="50" t="str">
        <f t="shared" si="26"/>
        <v>Inversión</v>
      </c>
      <c r="AS207" s="50" t="str">
        <f>IF(ISBLANK(K207),1,IFERROR(VLOOKUP(K207,Eje_Pilar_Prop!C193:C294,1,FALSE),"NO"))</f>
        <v>NO</v>
      </c>
      <c r="AT207" s="50" t="str">
        <f t="shared" si="23"/>
        <v>SECOP II</v>
      </c>
      <c r="AU207" s="38">
        <f t="shared" si="27"/>
        <v>1</v>
      </c>
      <c r="AV207" s="50" t="str">
        <f t="shared" si="30"/>
        <v>Bogotá Mejor para Todos</v>
      </c>
    </row>
    <row r="208" spans="1:48" ht="45" customHeight="1">
      <c r="A208" s="204">
        <v>198</v>
      </c>
      <c r="B208" s="131">
        <v>2020</v>
      </c>
      <c r="C208" s="131" t="s">
        <v>353</v>
      </c>
      <c r="D208" s="210" t="s">
        <v>637</v>
      </c>
      <c r="E208" s="210" t="s">
        <v>140</v>
      </c>
      <c r="F208" s="210" t="s">
        <v>34</v>
      </c>
      <c r="G208" s="210" t="s">
        <v>161</v>
      </c>
      <c r="H208" s="229" t="s">
        <v>973</v>
      </c>
      <c r="I208" s="229" t="s">
        <v>135</v>
      </c>
      <c r="J208" s="229" t="s">
        <v>362</v>
      </c>
      <c r="K208" s="131">
        <v>45</v>
      </c>
      <c r="L208" s="234" t="str">
        <f>IF(ISERROR(VLOOKUP(K208,Eje_Pilar_Prop!$C$2:$E$104,2,FALSE))," ",VLOOKUP(K208,Eje_Pilar_Prop!$C$2:$E$104,2,FALSE))</f>
        <v>Gobernanza e influencia local, regional e internacional</v>
      </c>
      <c r="M208" s="234" t="str">
        <f>IF(ISERROR(VLOOKUP(K208,Eje_Pilar_Prop!$C$2:$E$104,3,FALSE))," ",VLOOKUP(K208,Eje_Pilar_Prop!$C$2:$E$104,3,FALSE))</f>
        <v>Eje Transversal 4 Gobierno Legitimo, Fortalecimiento Local y Eficiencia</v>
      </c>
      <c r="N208" s="132">
        <v>1501</v>
      </c>
      <c r="O208" s="133">
        <v>1026283850</v>
      </c>
      <c r="P208" s="131" t="s">
        <v>1272</v>
      </c>
      <c r="Q208" s="239">
        <v>35750000</v>
      </c>
      <c r="R208" s="65"/>
      <c r="S208" s="48"/>
      <c r="T208" s="49">
        <v>1</v>
      </c>
      <c r="U208" s="239">
        <v>11000000</v>
      </c>
      <c r="V208" s="251">
        <f t="shared" ref="V208:V272" si="31">+Q208+S208+U208</f>
        <v>46750000</v>
      </c>
      <c r="W208" s="257">
        <v>31716667</v>
      </c>
      <c r="X208" s="135">
        <v>43987</v>
      </c>
      <c r="Y208" s="135">
        <v>43990</v>
      </c>
      <c r="Z208" s="135">
        <v>44249</v>
      </c>
      <c r="AA208" s="136">
        <v>195</v>
      </c>
      <c r="AB208" s="136">
        <v>1</v>
      </c>
      <c r="AC208" s="136">
        <v>60</v>
      </c>
      <c r="AD208" s="133"/>
      <c r="AE208" s="137"/>
      <c r="AF208" s="135"/>
      <c r="AG208" s="134"/>
      <c r="AH208" s="131"/>
      <c r="AI208" s="131" t="s">
        <v>1474</v>
      </c>
      <c r="AJ208" s="131"/>
      <c r="AK208" s="131"/>
      <c r="AL208" s="138">
        <f t="shared" si="29"/>
        <v>0.67843137967914435</v>
      </c>
      <c r="AN208" s="73">
        <f>IF(SUMPRODUCT((A$14:A208=A208)*(B$14:B208=B208)*(D$14:D208=D208))&gt;1,0,1)</f>
        <v>1</v>
      </c>
      <c r="AO208" s="50" t="str">
        <f t="shared" si="24"/>
        <v>Contratos de prestación de servicios profesionales y de apoyo a la gestión</v>
      </c>
      <c r="AP208" s="50" t="str">
        <f t="shared" si="25"/>
        <v>Contratación directa</v>
      </c>
      <c r="AQ208" s="50" t="str">
        <f>IF(ISBLANK(G208),1,IFERROR(VLOOKUP(G208,Tipo!$C$12:$C$27,1,FALSE),"NO"))</f>
        <v>Prestación de servicios profesionales y de apoyo a la gestión, o para la ejecución de trabajos artísticos que sólo puedan encomendarse a determinadas personas naturales;</v>
      </c>
      <c r="AR208" s="50" t="str">
        <f t="shared" si="26"/>
        <v>Inversión</v>
      </c>
      <c r="AS208" s="50" t="str">
        <f>IF(ISBLANK(K208),1,IFERROR(VLOOKUP(K208,Eje_Pilar_Prop!C194:C295,1,FALSE),"NO"))</f>
        <v>NO</v>
      </c>
      <c r="AT208" s="50" t="str">
        <f t="shared" si="23"/>
        <v>SECOP II</v>
      </c>
      <c r="AU208" s="38">
        <f t="shared" si="27"/>
        <v>1</v>
      </c>
      <c r="AV208" s="50" t="str">
        <f t="shared" si="30"/>
        <v>Bogotá Mejor para Todos</v>
      </c>
    </row>
    <row r="209" spans="1:48" ht="45" customHeight="1">
      <c r="A209" s="204">
        <v>199</v>
      </c>
      <c r="B209" s="131">
        <v>2020</v>
      </c>
      <c r="C209" s="131" t="s">
        <v>353</v>
      </c>
      <c r="D209" s="210" t="s">
        <v>638</v>
      </c>
      <c r="E209" s="210" t="s">
        <v>140</v>
      </c>
      <c r="F209" s="210" t="s">
        <v>34</v>
      </c>
      <c r="G209" s="210" t="s">
        <v>161</v>
      </c>
      <c r="H209" s="229" t="s">
        <v>886</v>
      </c>
      <c r="I209" s="229" t="s">
        <v>135</v>
      </c>
      <c r="J209" s="229" t="s">
        <v>362</v>
      </c>
      <c r="K209" s="131">
        <v>45</v>
      </c>
      <c r="L209" s="234" t="str">
        <f>IF(ISERROR(VLOOKUP(K209,Eje_Pilar_Prop!$C$2:$E$104,2,FALSE))," ",VLOOKUP(K209,Eje_Pilar_Prop!$C$2:$E$104,2,FALSE))</f>
        <v>Gobernanza e influencia local, regional e internacional</v>
      </c>
      <c r="M209" s="234" t="str">
        <f>IF(ISERROR(VLOOKUP(K209,Eje_Pilar_Prop!$C$2:$E$104,3,FALSE))," ",VLOOKUP(K209,Eje_Pilar_Prop!$C$2:$E$104,3,FALSE))</f>
        <v>Eje Transversal 4 Gobierno Legitimo, Fortalecimiento Local y Eficiencia</v>
      </c>
      <c r="N209" s="132">
        <v>1501</v>
      </c>
      <c r="O209" s="133">
        <v>19316747</v>
      </c>
      <c r="P209" s="131" t="s">
        <v>1273</v>
      </c>
      <c r="Q209" s="239">
        <v>14300000</v>
      </c>
      <c r="R209" s="65"/>
      <c r="S209" s="48"/>
      <c r="T209" s="49">
        <v>0</v>
      </c>
      <c r="U209" s="239">
        <v>0</v>
      </c>
      <c r="V209" s="251">
        <f t="shared" si="31"/>
        <v>14300000</v>
      </c>
      <c r="W209" s="257">
        <v>12906667</v>
      </c>
      <c r="X209" s="135">
        <v>43987</v>
      </c>
      <c r="Y209" s="135">
        <v>43987</v>
      </c>
      <c r="Z209" s="135">
        <v>44184</v>
      </c>
      <c r="AA209" s="136">
        <v>195</v>
      </c>
      <c r="AB209" s="136">
        <v>0</v>
      </c>
      <c r="AC209" s="136">
        <v>0</v>
      </c>
      <c r="AD209" s="133"/>
      <c r="AE209" s="137"/>
      <c r="AF209" s="135"/>
      <c r="AG209" s="134"/>
      <c r="AH209" s="131"/>
      <c r="AI209" s="131"/>
      <c r="AJ209" s="131" t="s">
        <v>1474</v>
      </c>
      <c r="AK209" s="131"/>
      <c r="AL209" s="138">
        <f t="shared" si="29"/>
        <v>0.90256412587412582</v>
      </c>
      <c r="AN209" s="73">
        <f>IF(SUMPRODUCT((A$14:A209=A209)*(B$14:B209=B209)*(D$14:D209=D209))&gt;1,0,1)</f>
        <v>1</v>
      </c>
      <c r="AO209" s="50" t="str">
        <f t="shared" si="24"/>
        <v>Contratos de prestación de servicios profesionales y de apoyo a la gestión</v>
      </c>
      <c r="AP209" s="50" t="str">
        <f t="shared" si="25"/>
        <v>Contratación directa</v>
      </c>
      <c r="AQ209" s="50" t="str">
        <f>IF(ISBLANK(G209),1,IFERROR(VLOOKUP(G209,Tipo!$C$12:$C$27,1,FALSE),"NO"))</f>
        <v>Prestación de servicios profesionales y de apoyo a la gestión, o para la ejecución de trabajos artísticos que sólo puedan encomendarse a determinadas personas naturales;</v>
      </c>
      <c r="AR209" s="50" t="str">
        <f t="shared" si="26"/>
        <v>Inversión</v>
      </c>
      <c r="AS209" s="50" t="str">
        <f>IF(ISBLANK(K209),1,IFERROR(VLOOKUP(K209,Eje_Pilar_Prop!C195:C296,1,FALSE),"NO"))</f>
        <v>NO</v>
      </c>
      <c r="AT209" s="50" t="str">
        <f t="shared" ref="AT209:AT273" si="32">IF(ISBLANK(C209),1,IFERROR(VLOOKUP(C209,SECOP,1,FALSE),"NO"))</f>
        <v>SECOP II</v>
      </c>
      <c r="AU209" s="38">
        <f t="shared" si="27"/>
        <v>1</v>
      </c>
      <c r="AV209" s="50" t="str">
        <f t="shared" si="30"/>
        <v>Bogotá Mejor para Todos</v>
      </c>
    </row>
    <row r="210" spans="1:48" ht="45" customHeight="1">
      <c r="A210" s="204">
        <v>200</v>
      </c>
      <c r="B210" s="131">
        <v>2020</v>
      </c>
      <c r="C210" s="131" t="s">
        <v>353</v>
      </c>
      <c r="D210" s="210" t="s">
        <v>639</v>
      </c>
      <c r="E210" s="210" t="s">
        <v>140</v>
      </c>
      <c r="F210" s="210" t="s">
        <v>34</v>
      </c>
      <c r="G210" s="210" t="s">
        <v>161</v>
      </c>
      <c r="H210" s="229" t="s">
        <v>974</v>
      </c>
      <c r="I210" s="229" t="s">
        <v>135</v>
      </c>
      <c r="J210" s="229" t="s">
        <v>362</v>
      </c>
      <c r="K210" s="131">
        <v>45</v>
      </c>
      <c r="L210" s="234" t="str">
        <f>IF(ISERROR(VLOOKUP(K210,Eje_Pilar_Prop!$C$2:$E$104,2,FALSE))," ",VLOOKUP(K210,Eje_Pilar_Prop!$C$2:$E$104,2,FALSE))</f>
        <v>Gobernanza e influencia local, regional e internacional</v>
      </c>
      <c r="M210" s="234" t="str">
        <f>IF(ISERROR(VLOOKUP(K210,Eje_Pilar_Prop!$C$2:$E$104,3,FALSE))," ",VLOOKUP(K210,Eje_Pilar_Prop!$C$2:$E$104,3,FALSE))</f>
        <v>Eje Transversal 4 Gobierno Legitimo, Fortalecimiento Local y Eficiencia</v>
      </c>
      <c r="N210" s="132">
        <v>1501</v>
      </c>
      <c r="O210" s="133">
        <v>1094267461</v>
      </c>
      <c r="P210" s="131" t="s">
        <v>1274</v>
      </c>
      <c r="Q210" s="239">
        <v>14950000</v>
      </c>
      <c r="R210" s="65"/>
      <c r="S210" s="48"/>
      <c r="T210" s="49">
        <v>1</v>
      </c>
      <c r="U210" s="239">
        <v>4600000</v>
      </c>
      <c r="V210" s="251">
        <f t="shared" si="31"/>
        <v>19550000</v>
      </c>
      <c r="W210" s="257">
        <v>13263333</v>
      </c>
      <c r="X210" s="135">
        <v>43990</v>
      </c>
      <c r="Y210" s="135">
        <v>43990</v>
      </c>
      <c r="Z210" s="135">
        <v>44249</v>
      </c>
      <c r="AA210" s="136">
        <v>195</v>
      </c>
      <c r="AB210" s="136">
        <v>1</v>
      </c>
      <c r="AC210" s="136">
        <v>60</v>
      </c>
      <c r="AD210" s="133"/>
      <c r="AE210" s="137"/>
      <c r="AF210" s="135"/>
      <c r="AG210" s="134"/>
      <c r="AH210" s="131"/>
      <c r="AI210" s="131" t="s">
        <v>1474</v>
      </c>
      <c r="AJ210" s="131"/>
      <c r="AK210" s="131"/>
      <c r="AL210" s="138">
        <f t="shared" si="29"/>
        <v>0.67843135549872124</v>
      </c>
      <c r="AN210" s="73">
        <f>IF(SUMPRODUCT((A$14:A210=A210)*(B$14:B210=B210)*(D$14:D210=D210))&gt;1,0,1)</f>
        <v>1</v>
      </c>
      <c r="AO210" s="50" t="str">
        <f t="shared" si="24"/>
        <v>Contratos de prestación de servicios profesionales y de apoyo a la gestión</v>
      </c>
      <c r="AP210" s="50" t="str">
        <f t="shared" si="25"/>
        <v>Contratación directa</v>
      </c>
      <c r="AQ210" s="50" t="str">
        <f>IF(ISBLANK(G210),1,IFERROR(VLOOKUP(G210,Tipo!$C$12:$C$27,1,FALSE),"NO"))</f>
        <v>Prestación de servicios profesionales y de apoyo a la gestión, o para la ejecución de trabajos artísticos que sólo puedan encomendarse a determinadas personas naturales;</v>
      </c>
      <c r="AR210" s="50" t="str">
        <f t="shared" si="26"/>
        <v>Inversión</v>
      </c>
      <c r="AS210" s="50" t="str">
        <f>IF(ISBLANK(K210),1,IFERROR(VLOOKUP(K210,Eje_Pilar_Prop!C196:C297,1,FALSE),"NO"))</f>
        <v>NO</v>
      </c>
      <c r="AT210" s="50" t="str">
        <f t="shared" si="32"/>
        <v>SECOP II</v>
      </c>
      <c r="AU210" s="38">
        <f t="shared" si="27"/>
        <v>1</v>
      </c>
      <c r="AV210" s="50" t="str">
        <f t="shared" si="30"/>
        <v>Bogotá Mejor para Todos</v>
      </c>
    </row>
    <row r="211" spans="1:48" ht="45" customHeight="1">
      <c r="A211" s="204">
        <v>201</v>
      </c>
      <c r="B211" s="131">
        <v>2020</v>
      </c>
      <c r="C211" s="131" t="s">
        <v>353</v>
      </c>
      <c r="D211" s="210" t="s">
        <v>640</v>
      </c>
      <c r="E211" s="210" t="s">
        <v>140</v>
      </c>
      <c r="F211" s="210" t="s">
        <v>34</v>
      </c>
      <c r="G211" s="210" t="s">
        <v>161</v>
      </c>
      <c r="H211" s="229" t="s">
        <v>975</v>
      </c>
      <c r="I211" s="229" t="s">
        <v>135</v>
      </c>
      <c r="J211" s="229" t="s">
        <v>362</v>
      </c>
      <c r="K211" s="131">
        <v>45</v>
      </c>
      <c r="L211" s="234" t="str">
        <f>IF(ISERROR(VLOOKUP(K211,Eje_Pilar_Prop!$C$2:$E$104,2,FALSE))," ",VLOOKUP(K211,Eje_Pilar_Prop!$C$2:$E$104,2,FALSE))</f>
        <v>Gobernanza e influencia local, regional e internacional</v>
      </c>
      <c r="M211" s="234" t="str">
        <f>IF(ISERROR(VLOOKUP(K211,Eje_Pilar_Prop!$C$2:$E$104,3,FALSE))," ",VLOOKUP(K211,Eje_Pilar_Prop!$C$2:$E$104,3,FALSE))</f>
        <v>Eje Transversal 4 Gobierno Legitimo, Fortalecimiento Local y Eficiencia</v>
      </c>
      <c r="N211" s="132">
        <v>1501</v>
      </c>
      <c r="O211" s="133">
        <v>1015440310</v>
      </c>
      <c r="P211" s="131" t="s">
        <v>1275</v>
      </c>
      <c r="Q211" s="239">
        <v>42250000</v>
      </c>
      <c r="R211" s="65"/>
      <c r="S211" s="48"/>
      <c r="T211" s="49">
        <v>1</v>
      </c>
      <c r="U211" s="239">
        <v>13000000</v>
      </c>
      <c r="V211" s="251">
        <f t="shared" si="31"/>
        <v>55250000</v>
      </c>
      <c r="W211" s="257">
        <v>38133333</v>
      </c>
      <c r="X211" s="135">
        <v>43986</v>
      </c>
      <c r="Y211" s="135">
        <v>43987</v>
      </c>
      <c r="Z211" s="135">
        <v>44246</v>
      </c>
      <c r="AA211" s="136">
        <v>195</v>
      </c>
      <c r="AB211" s="136">
        <v>1</v>
      </c>
      <c r="AC211" s="136">
        <v>60</v>
      </c>
      <c r="AD211" s="133"/>
      <c r="AE211" s="137"/>
      <c r="AF211" s="135"/>
      <c r="AG211" s="134"/>
      <c r="AH211" s="131"/>
      <c r="AI211" s="131" t="s">
        <v>1474</v>
      </c>
      <c r="AJ211" s="131"/>
      <c r="AK211" s="131"/>
      <c r="AL211" s="138">
        <f t="shared" si="29"/>
        <v>0.69019607239819003</v>
      </c>
      <c r="AN211" s="73">
        <f>IF(SUMPRODUCT((A$14:A211=A211)*(B$14:B211=B211)*(D$14:D211=D211))&gt;1,0,1)</f>
        <v>1</v>
      </c>
      <c r="AO211" s="50" t="str">
        <f t="shared" si="24"/>
        <v>Contratos de prestación de servicios profesionales y de apoyo a la gestión</v>
      </c>
      <c r="AP211" s="50" t="str">
        <f t="shared" si="25"/>
        <v>Contratación directa</v>
      </c>
      <c r="AQ211" s="50" t="str">
        <f>IF(ISBLANK(G211),1,IFERROR(VLOOKUP(G211,Tipo!$C$12:$C$27,1,FALSE),"NO"))</f>
        <v>Prestación de servicios profesionales y de apoyo a la gestión, o para la ejecución de trabajos artísticos que sólo puedan encomendarse a determinadas personas naturales;</v>
      </c>
      <c r="AR211" s="50" t="str">
        <f t="shared" si="26"/>
        <v>Inversión</v>
      </c>
      <c r="AS211" s="50" t="str">
        <f>IF(ISBLANK(K211),1,IFERROR(VLOOKUP(K211,Eje_Pilar_Prop!C197:C298,1,FALSE),"NO"))</f>
        <v>NO</v>
      </c>
      <c r="AT211" s="50" t="str">
        <f t="shared" si="32"/>
        <v>SECOP II</v>
      </c>
      <c r="AU211" s="38">
        <f t="shared" si="27"/>
        <v>1</v>
      </c>
      <c r="AV211" s="50" t="str">
        <f t="shared" si="30"/>
        <v>Bogotá Mejor para Todos</v>
      </c>
    </row>
    <row r="212" spans="1:48" ht="45" customHeight="1">
      <c r="A212" s="204">
        <v>202</v>
      </c>
      <c r="B212" s="131">
        <v>2020</v>
      </c>
      <c r="C212" s="131" t="s">
        <v>353</v>
      </c>
      <c r="D212" s="210" t="s">
        <v>641</v>
      </c>
      <c r="E212" s="210" t="s">
        <v>140</v>
      </c>
      <c r="F212" s="210" t="s">
        <v>34</v>
      </c>
      <c r="G212" s="210" t="s">
        <v>161</v>
      </c>
      <c r="H212" s="229" t="s">
        <v>935</v>
      </c>
      <c r="I212" s="229" t="s">
        <v>135</v>
      </c>
      <c r="J212" s="229" t="s">
        <v>362</v>
      </c>
      <c r="K212" s="131">
        <v>45</v>
      </c>
      <c r="L212" s="234" t="str">
        <f>IF(ISERROR(VLOOKUP(K212,Eje_Pilar_Prop!$C$2:$E$104,2,FALSE))," ",VLOOKUP(K212,Eje_Pilar_Prop!$C$2:$E$104,2,FALSE))</f>
        <v>Gobernanza e influencia local, regional e internacional</v>
      </c>
      <c r="M212" s="234" t="str">
        <f>IF(ISERROR(VLOOKUP(K212,Eje_Pilar_Prop!$C$2:$E$104,3,FALSE))," ",VLOOKUP(K212,Eje_Pilar_Prop!$C$2:$E$104,3,FALSE))</f>
        <v>Eje Transversal 4 Gobierno Legitimo, Fortalecimiento Local y Eficiencia</v>
      </c>
      <c r="N212" s="132">
        <v>1501</v>
      </c>
      <c r="O212" s="133">
        <v>1100949184</v>
      </c>
      <c r="P212" s="131" t="s">
        <v>1276</v>
      </c>
      <c r="Q212" s="239">
        <v>35750000</v>
      </c>
      <c r="R212" s="65"/>
      <c r="S212" s="48"/>
      <c r="T212" s="49">
        <v>1</v>
      </c>
      <c r="U212" s="239">
        <v>11000000</v>
      </c>
      <c r="V212" s="251">
        <f t="shared" si="31"/>
        <v>46750000</v>
      </c>
      <c r="W212" s="257">
        <v>31166667</v>
      </c>
      <c r="X212" s="135">
        <v>43992</v>
      </c>
      <c r="Y212" s="135">
        <v>43993</v>
      </c>
      <c r="Z212" s="135">
        <v>44252</v>
      </c>
      <c r="AA212" s="136">
        <v>195</v>
      </c>
      <c r="AB212" s="136">
        <v>1</v>
      </c>
      <c r="AC212" s="136">
        <v>60</v>
      </c>
      <c r="AD212" s="133"/>
      <c r="AE212" s="137"/>
      <c r="AF212" s="135"/>
      <c r="AG212" s="134"/>
      <c r="AH212" s="131"/>
      <c r="AI212" s="131" t="s">
        <v>1474</v>
      </c>
      <c r="AJ212" s="131"/>
      <c r="AK212" s="131"/>
      <c r="AL212" s="138">
        <f t="shared" si="29"/>
        <v>0.66666667379679145</v>
      </c>
      <c r="AN212" s="73">
        <f>IF(SUMPRODUCT((A$14:A212=A212)*(B$14:B212=B212)*(D$14:D212=D212))&gt;1,0,1)</f>
        <v>1</v>
      </c>
      <c r="AO212" s="50" t="str">
        <f t="shared" ref="AO212:AO276" si="33">IF(ISBLANK(E212),1,IFERROR(VLOOKUP(E212,tipo,1,FALSE),"NO"))</f>
        <v>Contratos de prestación de servicios profesionales y de apoyo a la gestión</v>
      </c>
      <c r="AP212" s="50" t="str">
        <f t="shared" ref="AP212:AP276" si="34">IF(ISBLANK(F212),1,IFERROR(VLOOKUP(F212,modal,1,FALSE),"NO"))</f>
        <v>Contratación directa</v>
      </c>
      <c r="AQ212" s="50" t="str">
        <f>IF(ISBLANK(G212),1,IFERROR(VLOOKUP(G212,Tipo!$C$12:$C$27,1,FALSE),"NO"))</f>
        <v>Prestación de servicios profesionales y de apoyo a la gestión, o para la ejecución de trabajos artísticos que sólo puedan encomendarse a determinadas personas naturales;</v>
      </c>
      <c r="AR212" s="50" t="str">
        <f t="shared" ref="AR212:AR276" si="35">IF(ISBLANK(I212),1,IFERROR(VLOOKUP(I212,afectacion,1,FALSE),"NO"))</f>
        <v>Inversión</v>
      </c>
      <c r="AS212" s="50" t="str">
        <f>IF(ISBLANK(K212),1,IFERROR(VLOOKUP(K212,Eje_Pilar_Prop!C198:C299,1,FALSE),"NO"))</f>
        <v>NO</v>
      </c>
      <c r="AT212" s="50" t="str">
        <f t="shared" si="32"/>
        <v>SECOP II</v>
      </c>
      <c r="AU212" s="38">
        <f t="shared" si="27"/>
        <v>1</v>
      </c>
      <c r="AV212" s="50" t="str">
        <f t="shared" si="30"/>
        <v>Bogotá Mejor para Todos</v>
      </c>
    </row>
    <row r="213" spans="1:48" ht="45" customHeight="1">
      <c r="A213" s="204">
        <v>203</v>
      </c>
      <c r="B213" s="131">
        <v>2020</v>
      </c>
      <c r="C213" s="131" t="s">
        <v>353</v>
      </c>
      <c r="D213" s="210" t="s">
        <v>642</v>
      </c>
      <c r="E213" s="210" t="s">
        <v>140</v>
      </c>
      <c r="F213" s="210" t="s">
        <v>34</v>
      </c>
      <c r="G213" s="210" t="s">
        <v>161</v>
      </c>
      <c r="H213" s="229" t="s">
        <v>892</v>
      </c>
      <c r="I213" s="229" t="s">
        <v>135</v>
      </c>
      <c r="J213" s="229" t="s">
        <v>362</v>
      </c>
      <c r="K213" s="131">
        <v>45</v>
      </c>
      <c r="L213" s="234" t="str">
        <f>IF(ISERROR(VLOOKUP(K213,Eje_Pilar_Prop!$C$2:$E$104,2,FALSE))," ",VLOOKUP(K213,Eje_Pilar_Prop!$C$2:$E$104,2,FALSE))</f>
        <v>Gobernanza e influencia local, regional e internacional</v>
      </c>
      <c r="M213" s="234" t="str">
        <f>IF(ISERROR(VLOOKUP(K213,Eje_Pilar_Prop!$C$2:$E$104,3,FALSE))," ",VLOOKUP(K213,Eje_Pilar_Prop!$C$2:$E$104,3,FALSE))</f>
        <v>Eje Transversal 4 Gobierno Legitimo, Fortalecimiento Local y Eficiencia</v>
      </c>
      <c r="N213" s="132">
        <v>1501</v>
      </c>
      <c r="O213" s="133">
        <v>79393444</v>
      </c>
      <c r="P213" s="131" t="s">
        <v>1277</v>
      </c>
      <c r="Q213" s="239">
        <v>27300000</v>
      </c>
      <c r="R213" s="65"/>
      <c r="S213" s="48"/>
      <c r="T213" s="49">
        <v>1</v>
      </c>
      <c r="U213" s="239">
        <v>8400000</v>
      </c>
      <c r="V213" s="251">
        <f t="shared" si="31"/>
        <v>35700000</v>
      </c>
      <c r="W213" s="257">
        <v>27300000</v>
      </c>
      <c r="X213" s="135">
        <v>43992</v>
      </c>
      <c r="Y213" s="135">
        <v>43993</v>
      </c>
      <c r="Z213" s="135">
        <v>44252</v>
      </c>
      <c r="AA213" s="136">
        <v>195</v>
      </c>
      <c r="AB213" s="136">
        <v>1</v>
      </c>
      <c r="AC213" s="136">
        <v>60</v>
      </c>
      <c r="AD213" s="133">
        <v>52214470</v>
      </c>
      <c r="AE213" s="137" t="s">
        <v>1465</v>
      </c>
      <c r="AF213" s="135">
        <v>44136</v>
      </c>
      <c r="AG213" s="134">
        <v>16100000</v>
      </c>
      <c r="AH213" s="131"/>
      <c r="AI213" s="131" t="s">
        <v>1474</v>
      </c>
      <c r="AJ213" s="131"/>
      <c r="AK213" s="131"/>
      <c r="AL213" s="138">
        <f t="shared" si="29"/>
        <v>0.76470588235294112</v>
      </c>
      <c r="AN213" s="73">
        <f>IF(SUMPRODUCT((A$14:A213=A213)*(B$14:B213=B213)*(D$14:D213=D213))&gt;1,0,1)</f>
        <v>1</v>
      </c>
      <c r="AO213" s="50" t="str">
        <f t="shared" si="33"/>
        <v>Contratos de prestación de servicios profesionales y de apoyo a la gestión</v>
      </c>
      <c r="AP213" s="50" t="str">
        <f t="shared" si="34"/>
        <v>Contratación directa</v>
      </c>
      <c r="AQ213" s="50" t="str">
        <f>IF(ISBLANK(G213),1,IFERROR(VLOOKUP(G213,Tipo!$C$12:$C$27,1,FALSE),"NO"))</f>
        <v>Prestación de servicios profesionales y de apoyo a la gestión, o para la ejecución de trabajos artísticos que sólo puedan encomendarse a determinadas personas naturales;</v>
      </c>
      <c r="AR213" s="50" t="str">
        <f t="shared" si="35"/>
        <v>Inversión</v>
      </c>
      <c r="AS213" s="50" t="str">
        <f>IF(ISBLANK(K213),1,IFERROR(VLOOKUP(K213,Eje_Pilar_Prop!C199:C300,1,FALSE),"NO"))</f>
        <v>NO</v>
      </c>
      <c r="AT213" s="50" t="str">
        <f t="shared" si="32"/>
        <v>SECOP II</v>
      </c>
      <c r="AU213" s="38">
        <f t="shared" si="27"/>
        <v>1</v>
      </c>
      <c r="AV213" s="50" t="str">
        <f t="shared" si="30"/>
        <v>Bogotá Mejor para Todos</v>
      </c>
    </row>
    <row r="214" spans="1:48" ht="45" customHeight="1">
      <c r="A214" s="204">
        <v>204</v>
      </c>
      <c r="B214" s="131">
        <v>2020</v>
      </c>
      <c r="C214" s="131" t="s">
        <v>353</v>
      </c>
      <c r="D214" s="210" t="s">
        <v>643</v>
      </c>
      <c r="E214" s="210" t="s">
        <v>140</v>
      </c>
      <c r="F214" s="210" t="s">
        <v>34</v>
      </c>
      <c r="G214" s="210" t="s">
        <v>161</v>
      </c>
      <c r="H214" s="229" t="s">
        <v>967</v>
      </c>
      <c r="I214" s="229" t="s">
        <v>135</v>
      </c>
      <c r="J214" s="229" t="s">
        <v>362</v>
      </c>
      <c r="K214" s="131">
        <v>3</v>
      </c>
      <c r="L214" s="234" t="str">
        <f>IF(ISERROR(VLOOKUP(K214,Eje_Pilar_Prop!$C$2:$E$104,2,FALSE))," ",VLOOKUP(K214,Eje_Pilar_Prop!$C$2:$E$104,2,FALSE))</f>
        <v>Igualdad y autonomía para una Bogotá incluyente</v>
      </c>
      <c r="M214" s="234" t="str">
        <f>IF(ISERROR(VLOOKUP(K214,Eje_Pilar_Prop!$C$2:$E$104,3,FALSE))," ",VLOOKUP(K214,Eje_Pilar_Prop!$C$2:$E$104,3,FALSE))</f>
        <v>Pilar 1 Igualdad de Calidad de Vida</v>
      </c>
      <c r="N214" s="132">
        <v>1475</v>
      </c>
      <c r="O214" s="239">
        <v>52249122</v>
      </c>
      <c r="P214" s="131" t="s">
        <v>1278</v>
      </c>
      <c r="Q214" s="239">
        <v>27300000</v>
      </c>
      <c r="R214" s="65"/>
      <c r="S214" s="48"/>
      <c r="T214" s="49">
        <v>1</v>
      </c>
      <c r="U214" s="239">
        <v>12600000</v>
      </c>
      <c r="V214" s="251">
        <f t="shared" si="31"/>
        <v>39900000</v>
      </c>
      <c r="W214" s="306">
        <v>24220000</v>
      </c>
      <c r="X214" s="135">
        <v>43990</v>
      </c>
      <c r="Y214" s="135">
        <v>43990</v>
      </c>
      <c r="Z214" s="135">
        <v>44277</v>
      </c>
      <c r="AA214" s="136">
        <v>195</v>
      </c>
      <c r="AB214" s="136">
        <v>1</v>
      </c>
      <c r="AC214" s="136">
        <v>90</v>
      </c>
      <c r="AD214" s="133"/>
      <c r="AE214" s="137"/>
      <c r="AF214" s="135"/>
      <c r="AG214" s="134"/>
      <c r="AH214" s="131"/>
      <c r="AI214" s="131" t="s">
        <v>1474</v>
      </c>
      <c r="AJ214" s="131"/>
      <c r="AK214" s="131"/>
      <c r="AL214" s="138">
        <f t="shared" si="29"/>
        <v>0.60701754385964912</v>
      </c>
      <c r="AN214" s="73">
        <f>IF(SUMPRODUCT((A$14:A214=A214)*(B$14:B214=B214)*(D$14:D214=D214))&gt;1,0,1)</f>
        <v>1</v>
      </c>
      <c r="AO214" s="50" t="str">
        <f t="shared" si="33"/>
        <v>Contratos de prestación de servicios profesionales y de apoyo a la gestión</v>
      </c>
      <c r="AP214" s="50" t="str">
        <f t="shared" si="34"/>
        <v>Contratación directa</v>
      </c>
      <c r="AQ214" s="50" t="str">
        <f>IF(ISBLANK(G214),1,IFERROR(VLOOKUP(G214,Tipo!$C$12:$C$27,1,FALSE),"NO"))</f>
        <v>Prestación de servicios profesionales y de apoyo a la gestión, o para la ejecución de trabajos artísticos que sólo puedan encomendarse a determinadas personas naturales;</v>
      </c>
      <c r="AR214" s="50" t="str">
        <f t="shared" si="35"/>
        <v>Inversión</v>
      </c>
      <c r="AS214" s="50" t="str">
        <f>IF(ISBLANK(K214),1,IFERROR(VLOOKUP(K214,Eje_Pilar_Prop!C200:C301,1,FALSE),"NO"))</f>
        <v>NO</v>
      </c>
      <c r="AT214" s="50" t="str">
        <f t="shared" si="32"/>
        <v>SECOP II</v>
      </c>
      <c r="AU214" s="38">
        <f t="shared" si="27"/>
        <v>1</v>
      </c>
      <c r="AV214" s="50" t="str">
        <f t="shared" si="30"/>
        <v>Bogotá Mejor para Todos</v>
      </c>
    </row>
    <row r="215" spans="1:48" ht="45" customHeight="1">
      <c r="A215" s="204">
        <v>205</v>
      </c>
      <c r="B215" s="131">
        <v>2020</v>
      </c>
      <c r="C215" s="131" t="s">
        <v>353</v>
      </c>
      <c r="D215" s="210" t="s">
        <v>644</v>
      </c>
      <c r="E215" s="210" t="s">
        <v>140</v>
      </c>
      <c r="F215" s="210" t="s">
        <v>34</v>
      </c>
      <c r="G215" s="210" t="s">
        <v>161</v>
      </c>
      <c r="H215" s="229" t="s">
        <v>892</v>
      </c>
      <c r="I215" s="229" t="s">
        <v>135</v>
      </c>
      <c r="J215" s="229" t="s">
        <v>362</v>
      </c>
      <c r="K215" s="131">
        <v>45</v>
      </c>
      <c r="L215" s="234" t="str">
        <f>IF(ISERROR(VLOOKUP(K215,Eje_Pilar_Prop!$C$2:$E$104,2,FALSE))," ",VLOOKUP(K215,Eje_Pilar_Prop!$C$2:$E$104,2,FALSE))</f>
        <v>Gobernanza e influencia local, regional e internacional</v>
      </c>
      <c r="M215" s="234" t="str">
        <f>IF(ISERROR(VLOOKUP(K215,Eje_Pilar_Prop!$C$2:$E$104,3,FALSE))," ",VLOOKUP(K215,Eje_Pilar_Prop!$C$2:$E$104,3,FALSE))</f>
        <v>Eje Transversal 4 Gobierno Legitimo, Fortalecimiento Local y Eficiencia</v>
      </c>
      <c r="N215" s="132">
        <v>1501</v>
      </c>
      <c r="O215" s="133">
        <v>79721116</v>
      </c>
      <c r="P215" s="131" t="s">
        <v>1279</v>
      </c>
      <c r="Q215" s="239">
        <v>27300000</v>
      </c>
      <c r="R215" s="65"/>
      <c r="S215" s="48"/>
      <c r="T215" s="49">
        <v>1</v>
      </c>
      <c r="U215" s="239">
        <v>4200000</v>
      </c>
      <c r="V215" s="251">
        <f t="shared" si="31"/>
        <v>31500000</v>
      </c>
      <c r="W215" s="257">
        <v>24640000</v>
      </c>
      <c r="X215" s="135">
        <v>43987</v>
      </c>
      <c r="Y215" s="135">
        <v>43987</v>
      </c>
      <c r="Z215" s="135">
        <v>44215</v>
      </c>
      <c r="AA215" s="136">
        <v>195</v>
      </c>
      <c r="AB215" s="136">
        <v>1</v>
      </c>
      <c r="AC215" s="136">
        <v>30</v>
      </c>
      <c r="AD215" s="133"/>
      <c r="AE215" s="137"/>
      <c r="AF215" s="135"/>
      <c r="AG215" s="134"/>
      <c r="AH215" s="131"/>
      <c r="AI215" s="131" t="s">
        <v>1474</v>
      </c>
      <c r="AJ215" s="131"/>
      <c r="AK215" s="131"/>
      <c r="AL215" s="138">
        <f t="shared" si="29"/>
        <v>0.78222222222222226</v>
      </c>
      <c r="AN215" s="73">
        <f>IF(SUMPRODUCT((A$14:A215=A215)*(B$14:B215=B215)*(D$14:D215=D215))&gt;1,0,1)</f>
        <v>1</v>
      </c>
      <c r="AO215" s="50" t="str">
        <f t="shared" si="33"/>
        <v>Contratos de prestación de servicios profesionales y de apoyo a la gestión</v>
      </c>
      <c r="AP215" s="50" t="str">
        <f t="shared" si="34"/>
        <v>Contratación directa</v>
      </c>
      <c r="AQ215" s="50" t="str">
        <f>IF(ISBLANK(G215),1,IFERROR(VLOOKUP(G215,Tipo!$C$12:$C$27,1,FALSE),"NO"))</f>
        <v>Prestación de servicios profesionales y de apoyo a la gestión, o para la ejecución de trabajos artísticos que sólo puedan encomendarse a determinadas personas naturales;</v>
      </c>
      <c r="AR215" s="50" t="str">
        <f t="shared" si="35"/>
        <v>Inversión</v>
      </c>
      <c r="AS215" s="50" t="str">
        <f>IF(ISBLANK(K215),1,IFERROR(VLOOKUP(K215,Eje_Pilar_Prop!C201:C302,1,FALSE),"NO"))</f>
        <v>NO</v>
      </c>
      <c r="AT215" s="50" t="str">
        <f t="shared" si="32"/>
        <v>SECOP II</v>
      </c>
      <c r="AU215" s="38">
        <f t="shared" si="27"/>
        <v>1</v>
      </c>
      <c r="AV215" s="50" t="str">
        <f t="shared" si="30"/>
        <v>Bogotá Mejor para Todos</v>
      </c>
    </row>
    <row r="216" spans="1:48" ht="45" customHeight="1">
      <c r="A216" s="204">
        <v>206</v>
      </c>
      <c r="B216" s="131">
        <v>2020</v>
      </c>
      <c r="C216" s="131" t="s">
        <v>353</v>
      </c>
      <c r="D216" s="210" t="s">
        <v>645</v>
      </c>
      <c r="E216" s="210" t="s">
        <v>140</v>
      </c>
      <c r="F216" s="210" t="s">
        <v>34</v>
      </c>
      <c r="G216" s="210" t="s">
        <v>161</v>
      </c>
      <c r="H216" s="229" t="s">
        <v>935</v>
      </c>
      <c r="I216" s="229" t="s">
        <v>135</v>
      </c>
      <c r="J216" s="229" t="s">
        <v>362</v>
      </c>
      <c r="K216" s="131">
        <v>45</v>
      </c>
      <c r="L216" s="234" t="str">
        <f>IF(ISERROR(VLOOKUP(K216,Eje_Pilar_Prop!$C$2:$E$104,2,FALSE))," ",VLOOKUP(K216,Eje_Pilar_Prop!$C$2:$E$104,2,FALSE))</f>
        <v>Gobernanza e influencia local, regional e internacional</v>
      </c>
      <c r="M216" s="234" t="str">
        <f>IF(ISERROR(VLOOKUP(K216,Eje_Pilar_Prop!$C$2:$E$104,3,FALSE))," ",VLOOKUP(K216,Eje_Pilar_Prop!$C$2:$E$104,3,FALSE))</f>
        <v>Eje Transversal 4 Gobierno Legitimo, Fortalecimiento Local y Eficiencia</v>
      </c>
      <c r="N216" s="132">
        <v>1501</v>
      </c>
      <c r="O216" s="133">
        <v>53123876</v>
      </c>
      <c r="P216" s="131" t="s">
        <v>1280</v>
      </c>
      <c r="Q216" s="239">
        <v>35750000</v>
      </c>
      <c r="R216" s="65"/>
      <c r="S216" s="48"/>
      <c r="T216" s="49">
        <v>1</v>
      </c>
      <c r="U216" s="239">
        <v>11000000</v>
      </c>
      <c r="V216" s="251">
        <f t="shared" si="31"/>
        <v>46750000</v>
      </c>
      <c r="W216" s="257">
        <v>30916667</v>
      </c>
      <c r="X216" s="135">
        <v>43990</v>
      </c>
      <c r="Y216" s="135">
        <v>43993</v>
      </c>
      <c r="Z216" s="135">
        <v>44252</v>
      </c>
      <c r="AA216" s="136">
        <v>195</v>
      </c>
      <c r="AB216" s="136">
        <v>1</v>
      </c>
      <c r="AC216" s="136">
        <v>60</v>
      </c>
      <c r="AD216" s="133"/>
      <c r="AE216" s="137"/>
      <c r="AF216" s="135"/>
      <c r="AG216" s="134"/>
      <c r="AH216" s="131"/>
      <c r="AI216" s="131" t="s">
        <v>1474</v>
      </c>
      <c r="AJ216" s="131"/>
      <c r="AK216" s="131"/>
      <c r="AL216" s="138">
        <f t="shared" si="29"/>
        <v>0.66131908021390373</v>
      </c>
      <c r="AN216" s="73">
        <f>IF(SUMPRODUCT((A$14:A216=A216)*(B$14:B216=B216)*(D$14:D216=D216))&gt;1,0,1)</f>
        <v>1</v>
      </c>
      <c r="AO216" s="50" t="str">
        <f t="shared" si="33"/>
        <v>Contratos de prestación de servicios profesionales y de apoyo a la gestión</v>
      </c>
      <c r="AP216" s="50" t="str">
        <f t="shared" si="34"/>
        <v>Contratación directa</v>
      </c>
      <c r="AQ216" s="50" t="str">
        <f>IF(ISBLANK(G216),1,IFERROR(VLOOKUP(G216,Tipo!$C$12:$C$27,1,FALSE),"NO"))</f>
        <v>Prestación de servicios profesionales y de apoyo a la gestión, o para la ejecución de trabajos artísticos que sólo puedan encomendarse a determinadas personas naturales;</v>
      </c>
      <c r="AR216" s="50" t="str">
        <f t="shared" si="35"/>
        <v>Inversión</v>
      </c>
      <c r="AS216" s="50" t="str">
        <f>IF(ISBLANK(K216),1,IFERROR(VLOOKUP(K216,Eje_Pilar_Prop!C202:C303,1,FALSE),"NO"))</f>
        <v>NO</v>
      </c>
      <c r="AT216" s="50" t="str">
        <f t="shared" si="32"/>
        <v>SECOP II</v>
      </c>
      <c r="AU216" s="38">
        <f t="shared" ref="AU216:AU280" si="36">IF(OR(YEAR(X216)=2020,ISBLANK(X216)),1,"NO")</f>
        <v>1</v>
      </c>
      <c r="AV216" s="50" t="str">
        <f t="shared" si="30"/>
        <v>Bogotá Mejor para Todos</v>
      </c>
    </row>
    <row r="217" spans="1:48" ht="45" customHeight="1">
      <c r="A217" s="204">
        <v>207</v>
      </c>
      <c r="B217" s="131">
        <v>2020</v>
      </c>
      <c r="C217" s="131" t="s">
        <v>353</v>
      </c>
      <c r="D217" s="210" t="s">
        <v>646</v>
      </c>
      <c r="E217" s="210" t="s">
        <v>140</v>
      </c>
      <c r="F217" s="210" t="s">
        <v>34</v>
      </c>
      <c r="G217" s="210" t="s">
        <v>161</v>
      </c>
      <c r="H217" s="229" t="s">
        <v>970</v>
      </c>
      <c r="I217" s="229" t="s">
        <v>135</v>
      </c>
      <c r="J217" s="229" t="s">
        <v>362</v>
      </c>
      <c r="K217" s="131">
        <v>45</v>
      </c>
      <c r="L217" s="234" t="str">
        <f>IF(ISERROR(VLOOKUP(K217,Eje_Pilar_Prop!$C$2:$E$104,2,FALSE))," ",VLOOKUP(K217,Eje_Pilar_Prop!$C$2:$E$104,2,FALSE))</f>
        <v>Gobernanza e influencia local, regional e internacional</v>
      </c>
      <c r="M217" s="234" t="str">
        <f>IF(ISERROR(VLOOKUP(K217,Eje_Pilar_Prop!$C$2:$E$104,3,FALSE))," ",VLOOKUP(K217,Eje_Pilar_Prop!$C$2:$E$104,3,FALSE))</f>
        <v>Eje Transversal 4 Gobierno Legitimo, Fortalecimiento Local y Eficiencia</v>
      </c>
      <c r="N217" s="132">
        <v>1501</v>
      </c>
      <c r="O217" s="133">
        <v>80865061</v>
      </c>
      <c r="P217" s="131" t="s">
        <v>1281</v>
      </c>
      <c r="Q217" s="239">
        <v>18850000</v>
      </c>
      <c r="R217" s="65"/>
      <c r="S217" s="48"/>
      <c r="T217" s="49">
        <v>1</v>
      </c>
      <c r="U217" s="239">
        <v>5800000</v>
      </c>
      <c r="V217" s="251">
        <f t="shared" si="31"/>
        <v>24650000</v>
      </c>
      <c r="W217" s="257">
        <v>17013333</v>
      </c>
      <c r="X217" s="135">
        <v>43986</v>
      </c>
      <c r="Y217" s="135">
        <v>43987</v>
      </c>
      <c r="Z217" s="135">
        <v>44246</v>
      </c>
      <c r="AA217" s="136">
        <v>195</v>
      </c>
      <c r="AB217" s="136">
        <v>1</v>
      </c>
      <c r="AC217" s="136">
        <v>60</v>
      </c>
      <c r="AD217" s="133"/>
      <c r="AE217" s="137"/>
      <c r="AF217" s="135"/>
      <c r="AG217" s="134"/>
      <c r="AH217" s="131"/>
      <c r="AI217" s="131" t="s">
        <v>1474</v>
      </c>
      <c r="AJ217" s="131"/>
      <c r="AK217" s="131"/>
      <c r="AL217" s="138">
        <f t="shared" si="29"/>
        <v>0.6901960649087221</v>
      </c>
      <c r="AN217" s="73">
        <f>IF(SUMPRODUCT((A$14:A217=A217)*(B$14:B217=B217)*(D$14:D217=D217))&gt;1,0,1)</f>
        <v>1</v>
      </c>
      <c r="AO217" s="50" t="str">
        <f t="shared" si="33"/>
        <v>Contratos de prestación de servicios profesionales y de apoyo a la gestión</v>
      </c>
      <c r="AP217" s="50" t="str">
        <f t="shared" si="34"/>
        <v>Contratación directa</v>
      </c>
      <c r="AQ217" s="50" t="str">
        <f>IF(ISBLANK(G217),1,IFERROR(VLOOKUP(G217,Tipo!$C$12:$C$27,1,FALSE),"NO"))</f>
        <v>Prestación de servicios profesionales y de apoyo a la gestión, o para la ejecución de trabajos artísticos que sólo puedan encomendarse a determinadas personas naturales;</v>
      </c>
      <c r="AR217" s="50" t="str">
        <f t="shared" si="35"/>
        <v>Inversión</v>
      </c>
      <c r="AS217" s="50" t="str">
        <f>IF(ISBLANK(K217),1,IFERROR(VLOOKUP(K217,Eje_Pilar_Prop!C203:C304,1,FALSE),"NO"))</f>
        <v>NO</v>
      </c>
      <c r="AT217" s="50" t="str">
        <f t="shared" si="32"/>
        <v>SECOP II</v>
      </c>
      <c r="AU217" s="38">
        <f t="shared" si="36"/>
        <v>1</v>
      </c>
      <c r="AV217" s="50" t="str">
        <f t="shared" si="30"/>
        <v>Bogotá Mejor para Todos</v>
      </c>
    </row>
    <row r="218" spans="1:48" ht="45" customHeight="1">
      <c r="A218" s="204">
        <v>208</v>
      </c>
      <c r="B218" s="131">
        <v>2020</v>
      </c>
      <c r="C218" s="131" t="s">
        <v>353</v>
      </c>
      <c r="D218" s="210" t="s">
        <v>647</v>
      </c>
      <c r="E218" s="210" t="s">
        <v>140</v>
      </c>
      <c r="F218" s="210" t="s">
        <v>34</v>
      </c>
      <c r="G218" s="210" t="s">
        <v>161</v>
      </c>
      <c r="H218" s="229" t="s">
        <v>976</v>
      </c>
      <c r="I218" s="229" t="s">
        <v>135</v>
      </c>
      <c r="J218" s="229" t="s">
        <v>362</v>
      </c>
      <c r="K218" s="131">
        <v>3</v>
      </c>
      <c r="L218" s="234" t="str">
        <f>IF(ISERROR(VLOOKUP(K218,Eje_Pilar_Prop!$C$2:$E$104,2,FALSE))," ",VLOOKUP(K218,Eje_Pilar_Prop!$C$2:$E$104,2,FALSE))</f>
        <v>Igualdad y autonomía para una Bogotá incluyente</v>
      </c>
      <c r="M218" s="234" t="str">
        <f>IF(ISERROR(VLOOKUP(K218,Eje_Pilar_Prop!$C$2:$E$104,3,FALSE))," ",VLOOKUP(K218,Eje_Pilar_Prop!$C$2:$E$104,3,FALSE))</f>
        <v>Pilar 1 Igualdad de Calidad de Vida</v>
      </c>
      <c r="N218" s="132">
        <v>1475</v>
      </c>
      <c r="O218" s="239">
        <v>1037616223</v>
      </c>
      <c r="P218" s="131" t="s">
        <v>1282</v>
      </c>
      <c r="Q218" s="239">
        <v>24700000</v>
      </c>
      <c r="R218" s="65"/>
      <c r="S218" s="48"/>
      <c r="T218" s="49">
        <v>1</v>
      </c>
      <c r="U218" s="239">
        <v>11400000</v>
      </c>
      <c r="V218" s="251">
        <f t="shared" si="31"/>
        <v>36100000</v>
      </c>
      <c r="W218" s="306">
        <v>21406667</v>
      </c>
      <c r="X218" s="135">
        <v>43994</v>
      </c>
      <c r="Y218" s="135">
        <v>43994</v>
      </c>
      <c r="Z218" s="135">
        <v>44281</v>
      </c>
      <c r="AA218" s="136">
        <v>195</v>
      </c>
      <c r="AB218" s="136">
        <v>1</v>
      </c>
      <c r="AC218" s="136">
        <v>90</v>
      </c>
      <c r="AD218" s="133"/>
      <c r="AE218" s="137"/>
      <c r="AF218" s="135"/>
      <c r="AG218" s="134"/>
      <c r="AH218" s="131"/>
      <c r="AI218" s="131" t="s">
        <v>1474</v>
      </c>
      <c r="AJ218" s="131"/>
      <c r="AK218" s="131"/>
      <c r="AL218" s="138">
        <f t="shared" si="29"/>
        <v>0.59298246537396126</v>
      </c>
      <c r="AN218" s="73">
        <f>IF(SUMPRODUCT((A$14:A218=A218)*(B$14:B218=B218)*(D$14:D218=D218))&gt;1,0,1)</f>
        <v>1</v>
      </c>
      <c r="AO218" s="50" t="str">
        <f t="shared" si="33"/>
        <v>Contratos de prestación de servicios profesionales y de apoyo a la gestión</v>
      </c>
      <c r="AP218" s="50" t="str">
        <f t="shared" si="34"/>
        <v>Contratación directa</v>
      </c>
      <c r="AQ218" s="50" t="str">
        <f>IF(ISBLANK(G218),1,IFERROR(VLOOKUP(G218,Tipo!$C$12:$C$27,1,FALSE),"NO"))</f>
        <v>Prestación de servicios profesionales y de apoyo a la gestión, o para la ejecución de trabajos artísticos que sólo puedan encomendarse a determinadas personas naturales;</v>
      </c>
      <c r="AR218" s="50" t="str">
        <f t="shared" si="35"/>
        <v>Inversión</v>
      </c>
      <c r="AS218" s="50" t="str">
        <f>IF(ISBLANK(K218),1,IFERROR(VLOOKUP(K218,Eje_Pilar_Prop!C204:C305,1,FALSE),"NO"))</f>
        <v>NO</v>
      </c>
      <c r="AT218" s="50" t="str">
        <f t="shared" si="32"/>
        <v>SECOP II</v>
      </c>
      <c r="AU218" s="38">
        <f t="shared" si="36"/>
        <v>1</v>
      </c>
      <c r="AV218" s="50" t="str">
        <f t="shared" si="30"/>
        <v>Bogotá Mejor para Todos</v>
      </c>
    </row>
    <row r="219" spans="1:48" ht="45" customHeight="1">
      <c r="A219" s="204">
        <v>209</v>
      </c>
      <c r="B219" s="131">
        <v>2020</v>
      </c>
      <c r="C219" s="131" t="s">
        <v>353</v>
      </c>
      <c r="D219" s="210" t="s">
        <v>648</v>
      </c>
      <c r="E219" s="210" t="s">
        <v>140</v>
      </c>
      <c r="F219" s="210" t="s">
        <v>34</v>
      </c>
      <c r="G219" s="210" t="s">
        <v>161</v>
      </c>
      <c r="H219" s="229" t="s">
        <v>967</v>
      </c>
      <c r="I219" s="229" t="s">
        <v>135</v>
      </c>
      <c r="J219" s="229" t="s">
        <v>362</v>
      </c>
      <c r="K219" s="131">
        <v>3</v>
      </c>
      <c r="L219" s="234" t="str">
        <f>IF(ISERROR(VLOOKUP(K219,Eje_Pilar_Prop!$C$2:$E$104,2,FALSE))," ",VLOOKUP(K219,Eje_Pilar_Prop!$C$2:$E$104,2,FALSE))</f>
        <v>Igualdad y autonomía para una Bogotá incluyente</v>
      </c>
      <c r="M219" s="234" t="str">
        <f>IF(ISERROR(VLOOKUP(K219,Eje_Pilar_Prop!$C$2:$E$104,3,FALSE))," ",VLOOKUP(K219,Eje_Pilar_Prop!$C$2:$E$104,3,FALSE))</f>
        <v>Pilar 1 Igualdad de Calidad de Vida</v>
      </c>
      <c r="N219" s="132">
        <v>1475</v>
      </c>
      <c r="O219" s="239">
        <v>52717987</v>
      </c>
      <c r="P219" s="131" t="s">
        <v>1283</v>
      </c>
      <c r="Q219" s="239">
        <v>27300000</v>
      </c>
      <c r="R219" s="65"/>
      <c r="S219" s="48"/>
      <c r="T219" s="49">
        <v>1</v>
      </c>
      <c r="U219" s="239">
        <v>12600000</v>
      </c>
      <c r="V219" s="251">
        <f t="shared" si="31"/>
        <v>39900000</v>
      </c>
      <c r="W219" s="306">
        <v>24220000</v>
      </c>
      <c r="X219" s="135">
        <v>43987</v>
      </c>
      <c r="Y219" s="135">
        <v>43990</v>
      </c>
      <c r="Z219" s="135">
        <v>44277</v>
      </c>
      <c r="AA219" s="136">
        <v>195</v>
      </c>
      <c r="AB219" s="136">
        <v>1</v>
      </c>
      <c r="AC219" s="136">
        <v>90</v>
      </c>
      <c r="AD219" s="133"/>
      <c r="AE219" s="137"/>
      <c r="AF219" s="135"/>
      <c r="AG219" s="134"/>
      <c r="AH219" s="131"/>
      <c r="AI219" s="131" t="s">
        <v>1474</v>
      </c>
      <c r="AJ219" s="131"/>
      <c r="AK219" s="131"/>
      <c r="AL219" s="138">
        <f t="shared" si="29"/>
        <v>0.60701754385964912</v>
      </c>
      <c r="AN219" s="73">
        <f>IF(SUMPRODUCT((A$14:A219=A219)*(B$14:B219=B219)*(D$14:D219=D219))&gt;1,0,1)</f>
        <v>1</v>
      </c>
      <c r="AO219" s="50" t="str">
        <f t="shared" si="33"/>
        <v>Contratos de prestación de servicios profesionales y de apoyo a la gestión</v>
      </c>
      <c r="AP219" s="50" t="str">
        <f t="shared" si="34"/>
        <v>Contratación directa</v>
      </c>
      <c r="AQ219" s="50" t="str">
        <f>IF(ISBLANK(G219),1,IFERROR(VLOOKUP(G219,Tipo!$C$12:$C$27,1,FALSE),"NO"))</f>
        <v>Prestación de servicios profesionales y de apoyo a la gestión, o para la ejecución de trabajos artísticos que sólo puedan encomendarse a determinadas personas naturales;</v>
      </c>
      <c r="AR219" s="50" t="str">
        <f t="shared" si="35"/>
        <v>Inversión</v>
      </c>
      <c r="AS219" s="50" t="str">
        <f>IF(ISBLANK(K219),1,IFERROR(VLOOKUP(K219,Eje_Pilar_Prop!C205:C306,1,FALSE),"NO"))</f>
        <v>NO</v>
      </c>
      <c r="AT219" s="50" t="str">
        <f t="shared" si="32"/>
        <v>SECOP II</v>
      </c>
      <c r="AU219" s="38">
        <f t="shared" si="36"/>
        <v>1</v>
      </c>
      <c r="AV219" s="50" t="str">
        <f t="shared" si="30"/>
        <v>Bogotá Mejor para Todos</v>
      </c>
    </row>
    <row r="220" spans="1:48" ht="45" customHeight="1">
      <c r="A220" s="204">
        <v>210</v>
      </c>
      <c r="B220" s="131">
        <v>2020</v>
      </c>
      <c r="C220" s="131" t="s">
        <v>353</v>
      </c>
      <c r="D220" s="210" t="s">
        <v>649</v>
      </c>
      <c r="E220" s="210" t="s">
        <v>140</v>
      </c>
      <c r="F220" s="210" t="s">
        <v>34</v>
      </c>
      <c r="G220" s="210" t="s">
        <v>161</v>
      </c>
      <c r="H220" s="229" t="s">
        <v>977</v>
      </c>
      <c r="I220" s="229" t="s">
        <v>135</v>
      </c>
      <c r="J220" s="229" t="s">
        <v>362</v>
      </c>
      <c r="K220" s="131">
        <v>45</v>
      </c>
      <c r="L220" s="234" t="str">
        <f>IF(ISERROR(VLOOKUP(K220,Eje_Pilar_Prop!$C$2:$E$104,2,FALSE))," ",VLOOKUP(K220,Eje_Pilar_Prop!$C$2:$E$104,2,FALSE))</f>
        <v>Gobernanza e influencia local, regional e internacional</v>
      </c>
      <c r="M220" s="234" t="str">
        <f>IF(ISERROR(VLOOKUP(K220,Eje_Pilar_Prop!$C$2:$E$104,3,FALSE))," ",VLOOKUP(K220,Eje_Pilar_Prop!$C$2:$E$104,3,FALSE))</f>
        <v>Eje Transversal 4 Gobierno Legitimo, Fortalecimiento Local y Eficiencia</v>
      </c>
      <c r="N220" s="132">
        <v>1501</v>
      </c>
      <c r="O220" s="239">
        <v>19498006</v>
      </c>
      <c r="P220" s="131" t="s">
        <v>1284</v>
      </c>
      <c r="Q220" s="239">
        <v>16250000</v>
      </c>
      <c r="R220" s="65"/>
      <c r="S220" s="48"/>
      <c r="T220" s="49">
        <v>1</v>
      </c>
      <c r="U220" s="239">
        <v>5000000</v>
      </c>
      <c r="V220" s="251">
        <f t="shared" si="31"/>
        <v>21250000</v>
      </c>
      <c r="W220" s="257">
        <v>14666667</v>
      </c>
      <c r="X220" s="135">
        <v>43987</v>
      </c>
      <c r="Y220" s="135">
        <v>43987</v>
      </c>
      <c r="Z220" s="135">
        <v>44246</v>
      </c>
      <c r="AA220" s="136">
        <v>195</v>
      </c>
      <c r="AB220" s="136">
        <v>1</v>
      </c>
      <c r="AC220" s="136">
        <v>60</v>
      </c>
      <c r="AD220" s="133"/>
      <c r="AE220" s="137"/>
      <c r="AF220" s="135"/>
      <c r="AG220" s="134"/>
      <c r="AH220" s="131"/>
      <c r="AI220" s="131" t="s">
        <v>1474</v>
      </c>
      <c r="AJ220" s="131"/>
      <c r="AK220" s="131"/>
      <c r="AL220" s="138">
        <f t="shared" si="29"/>
        <v>0.69019609411764704</v>
      </c>
      <c r="AN220" s="73">
        <f>IF(SUMPRODUCT((A$14:A220=A220)*(B$14:B220=B220)*(D$14:D220=D220))&gt;1,0,1)</f>
        <v>1</v>
      </c>
      <c r="AO220" s="50" t="str">
        <f t="shared" si="33"/>
        <v>Contratos de prestación de servicios profesionales y de apoyo a la gestión</v>
      </c>
      <c r="AP220" s="50" t="str">
        <f t="shared" si="34"/>
        <v>Contratación directa</v>
      </c>
      <c r="AQ220" s="50" t="str">
        <f>IF(ISBLANK(G220),1,IFERROR(VLOOKUP(G220,Tipo!$C$12:$C$27,1,FALSE),"NO"))</f>
        <v>Prestación de servicios profesionales y de apoyo a la gestión, o para la ejecución de trabajos artísticos que sólo puedan encomendarse a determinadas personas naturales;</v>
      </c>
      <c r="AR220" s="50" t="str">
        <f t="shared" si="35"/>
        <v>Inversión</v>
      </c>
      <c r="AS220" s="50" t="str">
        <f>IF(ISBLANK(K220),1,IFERROR(VLOOKUP(K220,Eje_Pilar_Prop!C206:C307,1,FALSE),"NO"))</f>
        <v>NO</v>
      </c>
      <c r="AT220" s="50" t="str">
        <f t="shared" si="32"/>
        <v>SECOP II</v>
      </c>
      <c r="AU220" s="38">
        <f t="shared" si="36"/>
        <v>1</v>
      </c>
      <c r="AV220" s="50" t="str">
        <f t="shared" si="30"/>
        <v>Bogotá Mejor para Todos</v>
      </c>
    </row>
    <row r="221" spans="1:48" ht="45" customHeight="1">
      <c r="A221" s="204">
        <v>211</v>
      </c>
      <c r="B221" s="131">
        <v>2020</v>
      </c>
      <c r="C221" s="131" t="s">
        <v>353</v>
      </c>
      <c r="D221" s="210" t="s">
        <v>650</v>
      </c>
      <c r="E221" s="210" t="s">
        <v>140</v>
      </c>
      <c r="F221" s="210" t="s">
        <v>34</v>
      </c>
      <c r="G221" s="210" t="s">
        <v>161</v>
      </c>
      <c r="H221" s="229" t="s">
        <v>873</v>
      </c>
      <c r="I221" s="229" t="s">
        <v>135</v>
      </c>
      <c r="J221" s="229" t="s">
        <v>362</v>
      </c>
      <c r="K221" s="131">
        <v>45</v>
      </c>
      <c r="L221" s="234" t="str">
        <f>IF(ISERROR(VLOOKUP(K221,Eje_Pilar_Prop!$C$2:$E$104,2,FALSE))," ",VLOOKUP(K221,Eje_Pilar_Prop!$C$2:$E$104,2,FALSE))</f>
        <v>Gobernanza e influencia local, regional e internacional</v>
      </c>
      <c r="M221" s="234" t="str">
        <f>IF(ISERROR(VLOOKUP(K221,Eje_Pilar_Prop!$C$2:$E$104,3,FALSE))," ",VLOOKUP(K221,Eje_Pilar_Prop!$C$2:$E$104,3,FALSE))</f>
        <v>Eje Transversal 4 Gobierno Legitimo, Fortalecimiento Local y Eficiencia</v>
      </c>
      <c r="N221" s="132">
        <v>1501</v>
      </c>
      <c r="O221" s="133">
        <v>1026299042</v>
      </c>
      <c r="P221" s="131" t="s">
        <v>1285</v>
      </c>
      <c r="Q221" s="239">
        <v>14950000</v>
      </c>
      <c r="R221" s="65"/>
      <c r="S221" s="48"/>
      <c r="T221" s="49">
        <v>1</v>
      </c>
      <c r="U221" s="239">
        <v>4600000</v>
      </c>
      <c r="V221" s="251">
        <f t="shared" si="31"/>
        <v>19550000</v>
      </c>
      <c r="W221" s="257">
        <v>13263333</v>
      </c>
      <c r="X221" s="135">
        <v>43990</v>
      </c>
      <c r="Y221" s="135">
        <v>43990</v>
      </c>
      <c r="Z221" s="135">
        <v>44249</v>
      </c>
      <c r="AA221" s="136">
        <v>195</v>
      </c>
      <c r="AB221" s="136">
        <v>1</v>
      </c>
      <c r="AC221" s="136">
        <v>60</v>
      </c>
      <c r="AD221" s="133"/>
      <c r="AE221" s="137"/>
      <c r="AF221" s="135"/>
      <c r="AG221" s="134"/>
      <c r="AH221" s="131"/>
      <c r="AI221" s="131" t="s">
        <v>1474</v>
      </c>
      <c r="AJ221" s="131"/>
      <c r="AK221" s="131"/>
      <c r="AL221" s="138">
        <f t="shared" si="29"/>
        <v>0.67843135549872124</v>
      </c>
      <c r="AN221" s="73">
        <f>IF(SUMPRODUCT((A$14:A221=A221)*(B$14:B221=B221)*(D$14:D221=D221))&gt;1,0,1)</f>
        <v>1</v>
      </c>
      <c r="AO221" s="50" t="str">
        <f t="shared" si="33"/>
        <v>Contratos de prestación de servicios profesionales y de apoyo a la gestión</v>
      </c>
      <c r="AP221" s="50" t="str">
        <f t="shared" si="34"/>
        <v>Contratación directa</v>
      </c>
      <c r="AQ221" s="50" t="str">
        <f>IF(ISBLANK(G221),1,IFERROR(VLOOKUP(G221,Tipo!$C$12:$C$27,1,FALSE),"NO"))</f>
        <v>Prestación de servicios profesionales y de apoyo a la gestión, o para la ejecución de trabajos artísticos que sólo puedan encomendarse a determinadas personas naturales;</v>
      </c>
      <c r="AR221" s="50" t="str">
        <f t="shared" si="35"/>
        <v>Inversión</v>
      </c>
      <c r="AS221" s="50" t="str">
        <f>IF(ISBLANK(K221),1,IFERROR(VLOOKUP(K221,Eje_Pilar_Prop!C207:C308,1,FALSE),"NO"))</f>
        <v>NO</v>
      </c>
      <c r="AT221" s="50" t="str">
        <f t="shared" si="32"/>
        <v>SECOP II</v>
      </c>
      <c r="AU221" s="38">
        <f t="shared" si="36"/>
        <v>1</v>
      </c>
      <c r="AV221" s="50" t="str">
        <f t="shared" si="30"/>
        <v>Bogotá Mejor para Todos</v>
      </c>
    </row>
    <row r="222" spans="1:48" ht="45" customHeight="1">
      <c r="A222" s="204">
        <v>212</v>
      </c>
      <c r="B222" s="131">
        <v>2020</v>
      </c>
      <c r="C222" s="131" t="s">
        <v>353</v>
      </c>
      <c r="D222" s="210" t="s">
        <v>651</v>
      </c>
      <c r="E222" s="210" t="s">
        <v>140</v>
      </c>
      <c r="F222" s="210" t="s">
        <v>34</v>
      </c>
      <c r="G222" s="210" t="s">
        <v>161</v>
      </c>
      <c r="H222" s="229" t="s">
        <v>873</v>
      </c>
      <c r="I222" s="229" t="s">
        <v>135</v>
      </c>
      <c r="J222" s="229" t="s">
        <v>362</v>
      </c>
      <c r="K222" s="131">
        <v>45</v>
      </c>
      <c r="L222" s="234" t="str">
        <f>IF(ISERROR(VLOOKUP(K222,Eje_Pilar_Prop!$C$2:$E$104,2,FALSE))," ",VLOOKUP(K222,Eje_Pilar_Prop!$C$2:$E$104,2,FALSE))</f>
        <v>Gobernanza e influencia local, regional e internacional</v>
      </c>
      <c r="M222" s="234" t="str">
        <f>IF(ISERROR(VLOOKUP(K222,Eje_Pilar_Prop!$C$2:$E$104,3,FALSE))," ",VLOOKUP(K222,Eje_Pilar_Prop!$C$2:$E$104,3,FALSE))</f>
        <v>Eje Transversal 4 Gobierno Legitimo, Fortalecimiento Local y Eficiencia</v>
      </c>
      <c r="N222" s="132">
        <v>1501</v>
      </c>
      <c r="O222" s="133">
        <v>1014196840</v>
      </c>
      <c r="P222" s="131" t="s">
        <v>1154</v>
      </c>
      <c r="Q222" s="239">
        <v>14950000</v>
      </c>
      <c r="R222" s="65"/>
      <c r="S222" s="48"/>
      <c r="T222" s="49">
        <v>1</v>
      </c>
      <c r="U222" s="239">
        <v>4600000</v>
      </c>
      <c r="V222" s="251">
        <f t="shared" si="31"/>
        <v>19550000</v>
      </c>
      <c r="W222" s="257">
        <v>13033333</v>
      </c>
      <c r="X222" s="135">
        <v>43991</v>
      </c>
      <c r="Y222" s="135">
        <v>43993</v>
      </c>
      <c r="Z222" s="135">
        <v>44252</v>
      </c>
      <c r="AA222" s="136">
        <v>195</v>
      </c>
      <c r="AB222" s="136">
        <v>1</v>
      </c>
      <c r="AC222" s="136">
        <v>60</v>
      </c>
      <c r="AD222" s="133"/>
      <c r="AE222" s="137"/>
      <c r="AF222" s="135"/>
      <c r="AG222" s="134"/>
      <c r="AH222" s="131"/>
      <c r="AI222" s="131" t="s">
        <v>1474</v>
      </c>
      <c r="AJ222" s="131"/>
      <c r="AK222" s="131"/>
      <c r="AL222" s="138">
        <f t="shared" si="29"/>
        <v>0.66666664961636823</v>
      </c>
      <c r="AN222" s="73">
        <f>IF(SUMPRODUCT((A$14:A222=A222)*(B$14:B222=B222)*(D$14:D222=D222))&gt;1,0,1)</f>
        <v>1</v>
      </c>
      <c r="AO222" s="50" t="str">
        <f t="shared" si="33"/>
        <v>Contratos de prestación de servicios profesionales y de apoyo a la gestión</v>
      </c>
      <c r="AP222" s="50" t="str">
        <f t="shared" si="34"/>
        <v>Contratación directa</v>
      </c>
      <c r="AQ222" s="50" t="str">
        <f>IF(ISBLANK(G222),1,IFERROR(VLOOKUP(G222,Tipo!$C$12:$C$27,1,FALSE),"NO"))</f>
        <v>Prestación de servicios profesionales y de apoyo a la gestión, o para la ejecución de trabajos artísticos que sólo puedan encomendarse a determinadas personas naturales;</v>
      </c>
      <c r="AR222" s="50" t="str">
        <f t="shared" si="35"/>
        <v>Inversión</v>
      </c>
      <c r="AS222" s="50" t="str">
        <f>IF(ISBLANK(K222),1,IFERROR(VLOOKUP(K222,Eje_Pilar_Prop!C208:C309,1,FALSE),"NO"))</f>
        <v>NO</v>
      </c>
      <c r="AT222" s="50" t="str">
        <f t="shared" si="32"/>
        <v>SECOP II</v>
      </c>
      <c r="AU222" s="38">
        <f t="shared" si="36"/>
        <v>1</v>
      </c>
      <c r="AV222" s="50" t="str">
        <f t="shared" si="30"/>
        <v>Bogotá Mejor para Todos</v>
      </c>
    </row>
    <row r="223" spans="1:48" ht="45" customHeight="1">
      <c r="A223" s="204">
        <v>213</v>
      </c>
      <c r="B223" s="131">
        <v>2020</v>
      </c>
      <c r="C223" s="131" t="s">
        <v>353</v>
      </c>
      <c r="D223" s="210" t="s">
        <v>652</v>
      </c>
      <c r="E223" s="210" t="s">
        <v>140</v>
      </c>
      <c r="F223" s="210" t="s">
        <v>34</v>
      </c>
      <c r="G223" s="210" t="s">
        <v>161</v>
      </c>
      <c r="H223" s="229" t="s">
        <v>881</v>
      </c>
      <c r="I223" s="229" t="s">
        <v>135</v>
      </c>
      <c r="J223" s="229" t="s">
        <v>362</v>
      </c>
      <c r="K223" s="131">
        <v>45</v>
      </c>
      <c r="L223" s="234" t="str">
        <f>IF(ISERROR(VLOOKUP(K223,Eje_Pilar_Prop!$C$2:$E$104,2,FALSE))," ",VLOOKUP(K223,Eje_Pilar_Prop!$C$2:$E$104,2,FALSE))</f>
        <v>Gobernanza e influencia local, regional e internacional</v>
      </c>
      <c r="M223" s="234" t="str">
        <f>IF(ISERROR(VLOOKUP(K223,Eje_Pilar_Prop!$C$2:$E$104,3,FALSE))," ",VLOOKUP(K223,Eje_Pilar_Prop!$C$2:$E$104,3,FALSE))</f>
        <v>Eje Transversal 4 Gobierno Legitimo, Fortalecimiento Local y Eficiencia</v>
      </c>
      <c r="N223" s="132">
        <v>1501</v>
      </c>
      <c r="O223" s="133">
        <v>1020777109</v>
      </c>
      <c r="P223" s="131" t="s">
        <v>1286</v>
      </c>
      <c r="Q223" s="239">
        <v>27300000</v>
      </c>
      <c r="R223" s="65"/>
      <c r="S223" s="48"/>
      <c r="T223" s="49">
        <v>1</v>
      </c>
      <c r="U223" s="239">
        <v>8400000</v>
      </c>
      <c r="V223" s="251">
        <f t="shared" si="31"/>
        <v>35700000</v>
      </c>
      <c r="W223" s="257">
        <v>23660000</v>
      </c>
      <c r="X223" s="135">
        <v>43993</v>
      </c>
      <c r="Y223" s="135">
        <v>43994</v>
      </c>
      <c r="Z223" s="135">
        <v>44253</v>
      </c>
      <c r="AA223" s="136">
        <v>195</v>
      </c>
      <c r="AB223" s="136">
        <v>1</v>
      </c>
      <c r="AC223" s="136">
        <v>60</v>
      </c>
      <c r="AD223" s="133"/>
      <c r="AE223" s="137"/>
      <c r="AF223" s="135"/>
      <c r="AG223" s="134"/>
      <c r="AH223" s="131"/>
      <c r="AI223" s="131" t="s">
        <v>1474</v>
      </c>
      <c r="AJ223" s="131"/>
      <c r="AK223" s="131"/>
      <c r="AL223" s="138">
        <f t="shared" si="29"/>
        <v>0.66274509803921566</v>
      </c>
      <c r="AN223" s="73">
        <f>IF(SUMPRODUCT((A$14:A223=A223)*(B$14:B223=B223)*(D$14:D223=D223))&gt;1,0,1)</f>
        <v>1</v>
      </c>
      <c r="AO223" s="50" t="str">
        <f t="shared" si="33"/>
        <v>Contratos de prestación de servicios profesionales y de apoyo a la gestión</v>
      </c>
      <c r="AP223" s="50" t="str">
        <f t="shared" si="34"/>
        <v>Contratación directa</v>
      </c>
      <c r="AQ223" s="50" t="str">
        <f>IF(ISBLANK(G223),1,IFERROR(VLOOKUP(G223,Tipo!$C$12:$C$27,1,FALSE),"NO"))</f>
        <v>Prestación de servicios profesionales y de apoyo a la gestión, o para la ejecución de trabajos artísticos que sólo puedan encomendarse a determinadas personas naturales;</v>
      </c>
      <c r="AR223" s="50" t="str">
        <f t="shared" si="35"/>
        <v>Inversión</v>
      </c>
      <c r="AS223" s="50" t="str">
        <f>IF(ISBLANK(K223),1,IFERROR(VLOOKUP(K223,Eje_Pilar_Prop!C209:C310,1,FALSE),"NO"))</f>
        <v>NO</v>
      </c>
      <c r="AT223" s="50" t="str">
        <f t="shared" si="32"/>
        <v>SECOP II</v>
      </c>
      <c r="AU223" s="38">
        <f t="shared" si="36"/>
        <v>1</v>
      </c>
      <c r="AV223" s="50" t="str">
        <f t="shared" si="30"/>
        <v>Bogotá Mejor para Todos</v>
      </c>
    </row>
    <row r="224" spans="1:48" ht="45" customHeight="1">
      <c r="A224" s="204">
        <v>214</v>
      </c>
      <c r="B224" s="131">
        <v>2020</v>
      </c>
      <c r="C224" s="131" t="s">
        <v>353</v>
      </c>
      <c r="D224" s="210" t="s">
        <v>653</v>
      </c>
      <c r="E224" s="210" t="s">
        <v>140</v>
      </c>
      <c r="F224" s="210" t="s">
        <v>34</v>
      </c>
      <c r="G224" s="210" t="s">
        <v>161</v>
      </c>
      <c r="H224" s="229" t="s">
        <v>978</v>
      </c>
      <c r="I224" s="229" t="s">
        <v>135</v>
      </c>
      <c r="J224" s="229" t="s">
        <v>362</v>
      </c>
      <c r="K224" s="131">
        <v>45</v>
      </c>
      <c r="L224" s="234" t="str">
        <f>IF(ISERROR(VLOOKUP(K224,Eje_Pilar_Prop!$C$2:$E$104,2,FALSE))," ",VLOOKUP(K224,Eje_Pilar_Prop!$C$2:$E$104,2,FALSE))</f>
        <v>Gobernanza e influencia local, regional e internacional</v>
      </c>
      <c r="M224" s="234" t="str">
        <f>IF(ISERROR(VLOOKUP(K224,Eje_Pilar_Prop!$C$2:$E$104,3,FALSE))," ",VLOOKUP(K224,Eje_Pilar_Prop!$C$2:$E$104,3,FALSE))</f>
        <v>Eje Transversal 4 Gobierno Legitimo, Fortalecimiento Local y Eficiencia</v>
      </c>
      <c r="N224" s="132">
        <v>1501</v>
      </c>
      <c r="O224" s="133">
        <v>1015411039</v>
      </c>
      <c r="P224" s="131" t="s">
        <v>1287</v>
      </c>
      <c r="Q224" s="239">
        <v>32500000</v>
      </c>
      <c r="R224" s="65"/>
      <c r="S224" s="48"/>
      <c r="T224" s="49">
        <v>1</v>
      </c>
      <c r="U224" s="239">
        <v>10000000</v>
      </c>
      <c r="V224" s="251">
        <f t="shared" si="31"/>
        <v>42500000</v>
      </c>
      <c r="W224" s="257">
        <v>27333333</v>
      </c>
      <c r="X224" s="135">
        <v>43994</v>
      </c>
      <c r="Y224" s="135">
        <v>43999</v>
      </c>
      <c r="Z224" s="135">
        <v>44255</v>
      </c>
      <c r="AA224" s="136">
        <v>195</v>
      </c>
      <c r="AB224" s="136">
        <v>1</v>
      </c>
      <c r="AC224" s="136">
        <v>60</v>
      </c>
      <c r="AD224" s="133"/>
      <c r="AE224" s="137"/>
      <c r="AF224" s="135"/>
      <c r="AG224" s="134"/>
      <c r="AH224" s="131"/>
      <c r="AI224" s="131" t="s">
        <v>1474</v>
      </c>
      <c r="AJ224" s="131"/>
      <c r="AK224" s="131"/>
      <c r="AL224" s="138">
        <f t="shared" si="29"/>
        <v>0.64313724705882358</v>
      </c>
      <c r="AN224" s="73">
        <f>IF(SUMPRODUCT((A$14:A224=A224)*(B$14:B224=B224)*(D$14:D224=D224))&gt;1,0,1)</f>
        <v>1</v>
      </c>
      <c r="AO224" s="50" t="str">
        <f t="shared" si="33"/>
        <v>Contratos de prestación de servicios profesionales y de apoyo a la gestión</v>
      </c>
      <c r="AP224" s="50" t="str">
        <f t="shared" si="34"/>
        <v>Contratación directa</v>
      </c>
      <c r="AQ224" s="50" t="str">
        <f>IF(ISBLANK(G224),1,IFERROR(VLOOKUP(G224,Tipo!$C$12:$C$27,1,FALSE),"NO"))</f>
        <v>Prestación de servicios profesionales y de apoyo a la gestión, o para la ejecución de trabajos artísticos que sólo puedan encomendarse a determinadas personas naturales;</v>
      </c>
      <c r="AR224" s="50" t="str">
        <f t="shared" si="35"/>
        <v>Inversión</v>
      </c>
      <c r="AS224" s="50" t="str">
        <f>IF(ISBLANK(K224),1,IFERROR(VLOOKUP(K224,Eje_Pilar_Prop!C210:C311,1,FALSE),"NO"))</f>
        <v>NO</v>
      </c>
      <c r="AT224" s="50" t="str">
        <f t="shared" si="32"/>
        <v>SECOP II</v>
      </c>
      <c r="AU224" s="38">
        <f t="shared" si="36"/>
        <v>1</v>
      </c>
      <c r="AV224" s="50" t="str">
        <f t="shared" si="30"/>
        <v>Bogotá Mejor para Todos</v>
      </c>
    </row>
    <row r="225" spans="1:48" ht="45" customHeight="1">
      <c r="A225" s="204">
        <v>215</v>
      </c>
      <c r="B225" s="131">
        <v>2020</v>
      </c>
      <c r="C225" s="131" t="s">
        <v>353</v>
      </c>
      <c r="D225" s="210" t="s">
        <v>654</v>
      </c>
      <c r="E225" s="210" t="s">
        <v>140</v>
      </c>
      <c r="F225" s="210" t="s">
        <v>34</v>
      </c>
      <c r="G225" s="210" t="s">
        <v>161</v>
      </c>
      <c r="H225" s="229" t="s">
        <v>979</v>
      </c>
      <c r="I225" s="229" t="s">
        <v>135</v>
      </c>
      <c r="J225" s="229" t="s">
        <v>362</v>
      </c>
      <c r="K225" s="131">
        <v>45</v>
      </c>
      <c r="L225" s="234" t="str">
        <f>IF(ISERROR(VLOOKUP(K225,Eje_Pilar_Prop!$C$2:$E$104,2,FALSE))," ",VLOOKUP(K225,Eje_Pilar_Prop!$C$2:$E$104,2,FALSE))</f>
        <v>Gobernanza e influencia local, regional e internacional</v>
      </c>
      <c r="M225" s="234" t="str">
        <f>IF(ISERROR(VLOOKUP(K225,Eje_Pilar_Prop!$C$2:$E$104,3,FALSE))," ",VLOOKUP(K225,Eje_Pilar_Prop!$C$2:$E$104,3,FALSE))</f>
        <v>Eje Transversal 4 Gobierno Legitimo, Fortalecimiento Local y Eficiencia</v>
      </c>
      <c r="N225" s="132">
        <v>1501</v>
      </c>
      <c r="O225" s="133">
        <v>1022969641</v>
      </c>
      <c r="P225" s="131" t="s">
        <v>1288</v>
      </c>
      <c r="Q225" s="239">
        <v>8500000</v>
      </c>
      <c r="R225" s="65"/>
      <c r="S225" s="48"/>
      <c r="T225" s="49">
        <v>1</v>
      </c>
      <c r="U225" s="239">
        <v>3400000</v>
      </c>
      <c r="V225" s="251">
        <f t="shared" si="31"/>
        <v>11900000</v>
      </c>
      <c r="W225" s="257">
        <v>6970000</v>
      </c>
      <c r="X225" s="135">
        <v>44034</v>
      </c>
      <c r="Y225" s="135">
        <v>44040</v>
      </c>
      <c r="Z225" s="135">
        <v>44254</v>
      </c>
      <c r="AA225" s="136">
        <v>150</v>
      </c>
      <c r="AB225" s="136">
        <v>1</v>
      </c>
      <c r="AC225" s="136">
        <v>60</v>
      </c>
      <c r="AD225" s="133"/>
      <c r="AE225" s="137"/>
      <c r="AF225" s="135"/>
      <c r="AG225" s="134"/>
      <c r="AH225" s="131"/>
      <c r="AI225" s="131" t="s">
        <v>1474</v>
      </c>
      <c r="AJ225" s="131"/>
      <c r="AK225" s="131"/>
      <c r="AL225" s="138">
        <f t="shared" si="29"/>
        <v>0.58571428571428574</v>
      </c>
      <c r="AN225" s="73">
        <f>IF(SUMPRODUCT((A$14:A225=A225)*(B$14:B225=B225)*(D$14:D225=D225))&gt;1,0,1)</f>
        <v>1</v>
      </c>
      <c r="AO225" s="50" t="str">
        <f t="shared" si="33"/>
        <v>Contratos de prestación de servicios profesionales y de apoyo a la gestión</v>
      </c>
      <c r="AP225" s="50" t="str">
        <f t="shared" si="34"/>
        <v>Contratación directa</v>
      </c>
      <c r="AQ225" s="50" t="str">
        <f>IF(ISBLANK(G225),1,IFERROR(VLOOKUP(G225,Tipo!$C$12:$C$27,1,FALSE),"NO"))</f>
        <v>Prestación de servicios profesionales y de apoyo a la gestión, o para la ejecución de trabajos artísticos que sólo puedan encomendarse a determinadas personas naturales;</v>
      </c>
      <c r="AR225" s="50" t="str">
        <f t="shared" si="35"/>
        <v>Inversión</v>
      </c>
      <c r="AS225" s="50" t="str">
        <f>IF(ISBLANK(K225),1,IFERROR(VLOOKUP(K225,Eje_Pilar_Prop!C211:C312,1,FALSE),"NO"))</f>
        <v>NO</v>
      </c>
      <c r="AT225" s="50" t="str">
        <f t="shared" si="32"/>
        <v>SECOP II</v>
      </c>
      <c r="AU225" s="38">
        <f t="shared" si="36"/>
        <v>1</v>
      </c>
      <c r="AV225" s="50" t="str">
        <f t="shared" si="30"/>
        <v>Bogotá Mejor para Todos</v>
      </c>
    </row>
    <row r="226" spans="1:48" ht="45" customHeight="1">
      <c r="A226" s="204">
        <v>216</v>
      </c>
      <c r="B226" s="131">
        <v>2020</v>
      </c>
      <c r="C226" s="131" t="s">
        <v>353</v>
      </c>
      <c r="D226" s="210" t="s">
        <v>655</v>
      </c>
      <c r="E226" s="210" t="s">
        <v>140</v>
      </c>
      <c r="F226" s="210" t="s">
        <v>34</v>
      </c>
      <c r="G226" s="210" t="s">
        <v>161</v>
      </c>
      <c r="H226" s="229" t="s">
        <v>980</v>
      </c>
      <c r="I226" s="229" t="s">
        <v>135</v>
      </c>
      <c r="J226" s="229" t="s">
        <v>362</v>
      </c>
      <c r="K226" s="131">
        <v>45</v>
      </c>
      <c r="L226" s="234" t="str">
        <f>IF(ISERROR(VLOOKUP(K226,Eje_Pilar_Prop!$C$2:$E$104,2,FALSE))," ",VLOOKUP(K226,Eje_Pilar_Prop!$C$2:$E$104,2,FALSE))</f>
        <v>Gobernanza e influencia local, regional e internacional</v>
      </c>
      <c r="M226" s="234" t="str">
        <f>IF(ISERROR(VLOOKUP(K226,Eje_Pilar_Prop!$C$2:$E$104,3,FALSE))," ",VLOOKUP(K226,Eje_Pilar_Prop!$C$2:$E$104,3,FALSE))</f>
        <v>Eje Transversal 4 Gobierno Legitimo, Fortalecimiento Local y Eficiencia</v>
      </c>
      <c r="N226" s="132">
        <v>1501</v>
      </c>
      <c r="O226" s="133">
        <v>1014216852</v>
      </c>
      <c r="P226" s="131" t="s">
        <v>1289</v>
      </c>
      <c r="Q226" s="239">
        <v>11050000</v>
      </c>
      <c r="R226" s="65"/>
      <c r="S226" s="48"/>
      <c r="T226" s="49">
        <v>0</v>
      </c>
      <c r="U226" s="239">
        <v>0</v>
      </c>
      <c r="V226" s="251">
        <f t="shared" si="31"/>
        <v>11050000</v>
      </c>
      <c r="W226" s="257">
        <v>9576667</v>
      </c>
      <c r="X226" s="135">
        <v>43993</v>
      </c>
      <c r="Y226" s="135">
        <v>43994</v>
      </c>
      <c r="Z226" s="135">
        <v>44222</v>
      </c>
      <c r="AA226" s="136">
        <v>195</v>
      </c>
      <c r="AB226" s="136">
        <v>0</v>
      </c>
      <c r="AC226" s="136">
        <v>0</v>
      </c>
      <c r="AD226" s="133"/>
      <c r="AE226" s="137"/>
      <c r="AF226" s="135"/>
      <c r="AG226" s="134"/>
      <c r="AH226" s="131"/>
      <c r="AI226" s="131"/>
      <c r="AJ226" s="131" t="s">
        <v>1474</v>
      </c>
      <c r="AK226" s="131"/>
      <c r="AL226" s="138">
        <f t="shared" si="29"/>
        <v>0.86666669683257913</v>
      </c>
      <c r="AN226" s="73">
        <f>IF(SUMPRODUCT((A$14:A226=A226)*(B$14:B226=B226)*(D$14:D226=D226))&gt;1,0,1)</f>
        <v>1</v>
      </c>
      <c r="AO226" s="50" t="str">
        <f t="shared" si="33"/>
        <v>Contratos de prestación de servicios profesionales y de apoyo a la gestión</v>
      </c>
      <c r="AP226" s="50" t="str">
        <f t="shared" si="34"/>
        <v>Contratación directa</v>
      </c>
      <c r="AQ226" s="50" t="str">
        <f>IF(ISBLANK(G226),1,IFERROR(VLOOKUP(G226,Tipo!$C$12:$C$27,1,FALSE),"NO"))</f>
        <v>Prestación de servicios profesionales y de apoyo a la gestión, o para la ejecución de trabajos artísticos que sólo puedan encomendarse a determinadas personas naturales;</v>
      </c>
      <c r="AR226" s="50" t="str">
        <f t="shared" si="35"/>
        <v>Inversión</v>
      </c>
      <c r="AS226" s="50" t="str">
        <f>IF(ISBLANK(K226),1,IFERROR(VLOOKUP(K226,Eje_Pilar_Prop!C212:C313,1,FALSE),"NO"))</f>
        <v>NO</v>
      </c>
      <c r="AT226" s="50" t="str">
        <f t="shared" si="32"/>
        <v>SECOP II</v>
      </c>
      <c r="AU226" s="38">
        <f t="shared" si="36"/>
        <v>1</v>
      </c>
      <c r="AV226" s="50" t="str">
        <f t="shared" si="30"/>
        <v>Bogotá Mejor para Todos</v>
      </c>
    </row>
    <row r="227" spans="1:48" ht="45" customHeight="1">
      <c r="A227" s="204">
        <v>217</v>
      </c>
      <c r="B227" s="131">
        <v>2020</v>
      </c>
      <c r="C227" s="131" t="s">
        <v>353</v>
      </c>
      <c r="D227" s="210" t="s">
        <v>656</v>
      </c>
      <c r="E227" s="210" t="s">
        <v>140</v>
      </c>
      <c r="F227" s="210" t="s">
        <v>34</v>
      </c>
      <c r="G227" s="210" t="s">
        <v>161</v>
      </c>
      <c r="H227" s="229" t="s">
        <v>980</v>
      </c>
      <c r="I227" s="229" t="s">
        <v>135</v>
      </c>
      <c r="J227" s="229" t="s">
        <v>362</v>
      </c>
      <c r="K227" s="131">
        <v>45</v>
      </c>
      <c r="L227" s="234" t="str">
        <f>IF(ISERROR(VLOOKUP(K227,Eje_Pilar_Prop!$C$2:$E$104,2,FALSE))," ",VLOOKUP(K227,Eje_Pilar_Prop!$C$2:$E$104,2,FALSE))</f>
        <v>Gobernanza e influencia local, regional e internacional</v>
      </c>
      <c r="M227" s="234" t="str">
        <f>IF(ISERROR(VLOOKUP(K227,Eje_Pilar_Prop!$C$2:$E$104,3,FALSE))," ",VLOOKUP(K227,Eje_Pilar_Prop!$C$2:$E$104,3,FALSE))</f>
        <v>Eje Transversal 4 Gobierno Legitimo, Fortalecimiento Local y Eficiencia</v>
      </c>
      <c r="N227" s="132">
        <v>1501</v>
      </c>
      <c r="O227" s="133">
        <v>1065014256</v>
      </c>
      <c r="P227" s="131" t="s">
        <v>1290</v>
      </c>
      <c r="Q227" s="246">
        <v>11050000</v>
      </c>
      <c r="R227" s="65"/>
      <c r="S227" s="48"/>
      <c r="T227" s="49">
        <v>0</v>
      </c>
      <c r="U227" s="239">
        <v>0</v>
      </c>
      <c r="V227" s="251">
        <f t="shared" si="31"/>
        <v>11050000</v>
      </c>
      <c r="W227" s="300">
        <v>7140000</v>
      </c>
      <c r="X227" s="135">
        <v>43991</v>
      </c>
      <c r="Y227" s="135">
        <v>43992</v>
      </c>
      <c r="Z227" s="135">
        <v>44189</v>
      </c>
      <c r="AA227" s="136">
        <v>195</v>
      </c>
      <c r="AB227" s="136">
        <v>0</v>
      </c>
      <c r="AC227" s="136">
        <v>0</v>
      </c>
      <c r="AD227" s="133">
        <v>79970965</v>
      </c>
      <c r="AE227" s="137" t="s">
        <v>1466</v>
      </c>
      <c r="AF227" s="135">
        <v>44064</v>
      </c>
      <c r="AG227" s="134"/>
      <c r="AH227" s="131"/>
      <c r="AI227" s="131"/>
      <c r="AJ227" s="131" t="s">
        <v>1474</v>
      </c>
      <c r="AK227" s="131"/>
      <c r="AL227" s="138">
        <f t="shared" si="29"/>
        <v>0.64615384615384619</v>
      </c>
      <c r="AN227" s="73">
        <f>IF(SUMPRODUCT((A$14:A227=A227)*(B$14:B227=B227)*(D$14:D227=D227))&gt;1,0,1)</f>
        <v>1</v>
      </c>
      <c r="AO227" s="50" t="str">
        <f t="shared" si="33"/>
        <v>Contratos de prestación de servicios profesionales y de apoyo a la gestión</v>
      </c>
      <c r="AP227" s="50" t="str">
        <f t="shared" si="34"/>
        <v>Contratación directa</v>
      </c>
      <c r="AQ227" s="50" t="str">
        <f>IF(ISBLANK(G227),1,IFERROR(VLOOKUP(G227,Tipo!$C$12:$C$27,1,FALSE),"NO"))</f>
        <v>Prestación de servicios profesionales y de apoyo a la gestión, o para la ejecución de trabajos artísticos que sólo puedan encomendarse a determinadas personas naturales;</v>
      </c>
      <c r="AR227" s="50" t="str">
        <f t="shared" si="35"/>
        <v>Inversión</v>
      </c>
      <c r="AS227" s="50" t="str">
        <f>IF(ISBLANK(K227),1,IFERROR(VLOOKUP(K227,Eje_Pilar_Prop!C213:C314,1,FALSE),"NO"))</f>
        <v>NO</v>
      </c>
      <c r="AT227" s="50" t="str">
        <f t="shared" si="32"/>
        <v>SECOP II</v>
      </c>
      <c r="AU227" s="38">
        <f t="shared" si="36"/>
        <v>1</v>
      </c>
      <c r="AV227" s="50" t="str">
        <f t="shared" si="30"/>
        <v>Bogotá Mejor para Todos</v>
      </c>
    </row>
    <row r="228" spans="1:48" ht="45" customHeight="1">
      <c r="A228" s="204">
        <v>218</v>
      </c>
      <c r="B228" s="131">
        <v>2020</v>
      </c>
      <c r="C228" s="131" t="s">
        <v>353</v>
      </c>
      <c r="D228" s="210" t="s">
        <v>657</v>
      </c>
      <c r="E228" s="210" t="s">
        <v>140</v>
      </c>
      <c r="F228" s="210" t="s">
        <v>34</v>
      </c>
      <c r="G228" s="210" t="s">
        <v>161</v>
      </c>
      <c r="H228" s="229" t="s">
        <v>981</v>
      </c>
      <c r="I228" s="229" t="s">
        <v>135</v>
      </c>
      <c r="J228" s="229" t="s">
        <v>362</v>
      </c>
      <c r="K228" s="131">
        <v>45</v>
      </c>
      <c r="L228" s="234" t="str">
        <f>IF(ISERROR(VLOOKUP(K228,Eje_Pilar_Prop!$C$2:$E$104,2,FALSE))," ",VLOOKUP(K228,Eje_Pilar_Prop!$C$2:$E$104,2,FALSE))</f>
        <v>Gobernanza e influencia local, regional e internacional</v>
      </c>
      <c r="M228" s="234" t="str">
        <f>IF(ISERROR(VLOOKUP(K228,Eje_Pilar_Prop!$C$2:$E$104,3,FALSE))," ",VLOOKUP(K228,Eje_Pilar_Prop!$C$2:$E$104,3,FALSE))</f>
        <v>Eje Transversal 4 Gobierno Legitimo, Fortalecimiento Local y Eficiencia</v>
      </c>
      <c r="N228" s="132">
        <v>1501</v>
      </c>
      <c r="O228" s="133">
        <v>80017445</v>
      </c>
      <c r="P228" s="131" t="s">
        <v>1291</v>
      </c>
      <c r="Q228" s="239">
        <v>27300000</v>
      </c>
      <c r="R228" s="65"/>
      <c r="S228" s="48"/>
      <c r="T228" s="49">
        <v>0</v>
      </c>
      <c r="U228" s="239">
        <v>0</v>
      </c>
      <c r="V228" s="251">
        <f t="shared" si="31"/>
        <v>27300000</v>
      </c>
      <c r="W228" s="257">
        <v>23660000</v>
      </c>
      <c r="X228" s="135">
        <v>43991</v>
      </c>
      <c r="Y228" s="135">
        <v>43994</v>
      </c>
      <c r="Z228" s="135">
        <v>44253</v>
      </c>
      <c r="AA228" s="136">
        <v>195</v>
      </c>
      <c r="AB228" s="136">
        <v>0</v>
      </c>
      <c r="AC228" s="136">
        <v>0</v>
      </c>
      <c r="AD228" s="133"/>
      <c r="AE228" s="137"/>
      <c r="AF228" s="135"/>
      <c r="AG228" s="134"/>
      <c r="AH228" s="131"/>
      <c r="AI228" s="131"/>
      <c r="AJ228" s="131" t="s">
        <v>1474</v>
      </c>
      <c r="AK228" s="131"/>
      <c r="AL228" s="138">
        <f t="shared" si="29"/>
        <v>0.8666666666666667</v>
      </c>
      <c r="AN228" s="73">
        <f>IF(SUMPRODUCT((A$14:A228=A228)*(B$14:B228=B228)*(D$14:D228=D228))&gt;1,0,1)</f>
        <v>1</v>
      </c>
      <c r="AO228" s="50" t="str">
        <f t="shared" si="33"/>
        <v>Contratos de prestación de servicios profesionales y de apoyo a la gestión</v>
      </c>
      <c r="AP228" s="50" t="str">
        <f t="shared" si="34"/>
        <v>Contratación directa</v>
      </c>
      <c r="AQ228" s="50" t="str">
        <f>IF(ISBLANK(G228),1,IFERROR(VLOOKUP(G228,Tipo!$C$12:$C$27,1,FALSE),"NO"))</f>
        <v>Prestación de servicios profesionales y de apoyo a la gestión, o para la ejecución de trabajos artísticos que sólo puedan encomendarse a determinadas personas naturales;</v>
      </c>
      <c r="AR228" s="50" t="str">
        <f t="shared" si="35"/>
        <v>Inversión</v>
      </c>
      <c r="AS228" s="50" t="str">
        <f>IF(ISBLANK(K228),1,IFERROR(VLOOKUP(K228,Eje_Pilar_Prop!C214:C315,1,FALSE),"NO"))</f>
        <v>NO</v>
      </c>
      <c r="AT228" s="50" t="str">
        <f t="shared" si="32"/>
        <v>SECOP II</v>
      </c>
      <c r="AU228" s="38">
        <f t="shared" si="36"/>
        <v>1</v>
      </c>
      <c r="AV228" s="50" t="str">
        <f t="shared" si="30"/>
        <v>Bogotá Mejor para Todos</v>
      </c>
    </row>
    <row r="229" spans="1:48" ht="45" customHeight="1">
      <c r="A229" s="204">
        <v>219</v>
      </c>
      <c r="B229" s="131">
        <v>2020</v>
      </c>
      <c r="C229" s="131" t="s">
        <v>353</v>
      </c>
      <c r="D229" s="210" t="s">
        <v>658</v>
      </c>
      <c r="E229" s="210" t="s">
        <v>140</v>
      </c>
      <c r="F229" s="210" t="s">
        <v>34</v>
      </c>
      <c r="G229" s="210" t="s">
        <v>161</v>
      </c>
      <c r="H229" s="229" t="s">
        <v>982</v>
      </c>
      <c r="I229" s="229" t="s">
        <v>135</v>
      </c>
      <c r="J229" s="229" t="s">
        <v>362</v>
      </c>
      <c r="K229" s="131">
        <v>19</v>
      </c>
      <c r="L229" s="234" t="str">
        <f>IF(ISERROR(VLOOKUP(K229,Eje_Pilar_Prop!$C$2:$E$104,2,FALSE))," ",VLOOKUP(K229,Eje_Pilar_Prop!$C$2:$E$104,2,FALSE))</f>
        <v>Seguridad y convivencia para todos</v>
      </c>
      <c r="M229" s="234" t="str">
        <f>IF(ISERROR(VLOOKUP(K229,Eje_Pilar_Prop!$C$2:$E$104,3,FALSE))," ",VLOOKUP(K229,Eje_Pilar_Prop!$C$2:$E$104,3,FALSE))</f>
        <v>Pilar 3 Construcción de Comunidad y Cultura Ciudadana</v>
      </c>
      <c r="N229" s="132">
        <v>1495</v>
      </c>
      <c r="O229" s="133">
        <v>3081767</v>
      </c>
      <c r="P229" s="310" t="s">
        <v>1292</v>
      </c>
      <c r="Q229" s="239">
        <v>27300000</v>
      </c>
      <c r="R229" s="65"/>
      <c r="S229" s="48"/>
      <c r="T229" s="49">
        <v>1</v>
      </c>
      <c r="U229" s="239">
        <v>8400000</v>
      </c>
      <c r="V229" s="251">
        <f t="shared" si="31"/>
        <v>35700000</v>
      </c>
      <c r="W229" s="306">
        <v>23800000</v>
      </c>
      <c r="X229" s="135">
        <v>43991</v>
      </c>
      <c r="Y229" s="135">
        <v>43993</v>
      </c>
      <c r="Z229" s="135">
        <v>44252</v>
      </c>
      <c r="AA229" s="136">
        <v>195</v>
      </c>
      <c r="AB229" s="136">
        <v>1</v>
      </c>
      <c r="AC229" s="136">
        <v>60</v>
      </c>
      <c r="AD229" s="133"/>
      <c r="AE229" s="137"/>
      <c r="AF229" s="135"/>
      <c r="AG229" s="134"/>
      <c r="AH229" s="131"/>
      <c r="AI229" s="131" t="s">
        <v>1474</v>
      </c>
      <c r="AJ229" s="131"/>
      <c r="AK229" s="131"/>
      <c r="AL229" s="138">
        <f t="shared" si="29"/>
        <v>0.66666666666666663</v>
      </c>
      <c r="AN229" s="73">
        <f>IF(SUMPRODUCT((A$14:A229=A229)*(B$14:B229=B229)*(D$14:D229=D229))&gt;1,0,1)</f>
        <v>1</v>
      </c>
      <c r="AO229" s="50" t="str">
        <f t="shared" si="33"/>
        <v>Contratos de prestación de servicios profesionales y de apoyo a la gestión</v>
      </c>
      <c r="AP229" s="50" t="str">
        <f t="shared" si="34"/>
        <v>Contratación directa</v>
      </c>
      <c r="AQ229" s="50" t="str">
        <f>IF(ISBLANK(G229),1,IFERROR(VLOOKUP(G229,Tipo!$C$12:$C$27,1,FALSE),"NO"))</f>
        <v>Prestación de servicios profesionales y de apoyo a la gestión, o para la ejecución de trabajos artísticos que sólo puedan encomendarse a determinadas personas naturales;</v>
      </c>
      <c r="AR229" s="50" t="str">
        <f t="shared" si="35"/>
        <v>Inversión</v>
      </c>
      <c r="AS229" s="50" t="str">
        <f>IF(ISBLANK(K229),1,IFERROR(VLOOKUP(K229,Eje_Pilar_Prop!C215:C316,1,FALSE),"NO"))</f>
        <v>NO</v>
      </c>
      <c r="AT229" s="50" t="str">
        <f t="shared" si="32"/>
        <v>SECOP II</v>
      </c>
      <c r="AU229" s="38">
        <f t="shared" si="36"/>
        <v>1</v>
      </c>
      <c r="AV229" s="50" t="str">
        <f t="shared" si="30"/>
        <v>Bogotá Mejor para Todos</v>
      </c>
    </row>
    <row r="230" spans="1:48" ht="45" customHeight="1">
      <c r="A230" s="204">
        <v>220</v>
      </c>
      <c r="B230" s="131">
        <v>2020</v>
      </c>
      <c r="C230" s="131" t="s">
        <v>353</v>
      </c>
      <c r="D230" s="210" t="s">
        <v>659</v>
      </c>
      <c r="E230" s="210" t="s">
        <v>140</v>
      </c>
      <c r="F230" s="210" t="s">
        <v>34</v>
      </c>
      <c r="G230" s="210" t="s">
        <v>161</v>
      </c>
      <c r="H230" s="229" t="s">
        <v>892</v>
      </c>
      <c r="I230" s="229" t="s">
        <v>135</v>
      </c>
      <c r="J230" s="229" t="s">
        <v>362</v>
      </c>
      <c r="K230" s="131">
        <v>45</v>
      </c>
      <c r="L230" s="234" t="str">
        <f>IF(ISERROR(VLOOKUP(K230,Eje_Pilar_Prop!$C$2:$E$104,2,FALSE))," ",VLOOKUP(K230,Eje_Pilar_Prop!$C$2:$E$104,2,FALSE))</f>
        <v>Gobernanza e influencia local, regional e internacional</v>
      </c>
      <c r="M230" s="234" t="str">
        <f>IF(ISERROR(VLOOKUP(K230,Eje_Pilar_Prop!$C$2:$E$104,3,FALSE))," ",VLOOKUP(K230,Eje_Pilar_Prop!$C$2:$E$104,3,FALSE))</f>
        <v>Eje Transversal 4 Gobierno Legitimo, Fortalecimiento Local y Eficiencia</v>
      </c>
      <c r="N230" s="132">
        <v>1501</v>
      </c>
      <c r="O230" s="133">
        <v>80025622</v>
      </c>
      <c r="P230" s="131" t="s">
        <v>1293</v>
      </c>
      <c r="Q230" s="239">
        <v>27300000</v>
      </c>
      <c r="R230" s="65"/>
      <c r="S230" s="48"/>
      <c r="T230" s="49">
        <v>0</v>
      </c>
      <c r="U230" s="239">
        <v>0</v>
      </c>
      <c r="V230" s="251">
        <f t="shared" si="31"/>
        <v>27300000</v>
      </c>
      <c r="W230" s="257">
        <v>19460000</v>
      </c>
      <c r="X230" s="135">
        <v>43993</v>
      </c>
      <c r="Y230" s="135">
        <v>43994</v>
      </c>
      <c r="Z230" s="135">
        <v>44191</v>
      </c>
      <c r="AA230" s="136">
        <v>195</v>
      </c>
      <c r="AB230" s="136">
        <v>0</v>
      </c>
      <c r="AC230" s="136">
        <v>0</v>
      </c>
      <c r="AD230" s="133"/>
      <c r="AE230" s="137"/>
      <c r="AF230" s="135"/>
      <c r="AG230" s="134"/>
      <c r="AH230" s="131"/>
      <c r="AI230" s="131"/>
      <c r="AJ230" s="131" t="s">
        <v>1474</v>
      </c>
      <c r="AK230" s="131"/>
      <c r="AL230" s="138">
        <f t="shared" si="29"/>
        <v>0.71282051282051284</v>
      </c>
      <c r="AN230" s="73">
        <f>IF(SUMPRODUCT((A$14:A230=A230)*(B$14:B230=B230)*(D$14:D230=D230))&gt;1,0,1)</f>
        <v>1</v>
      </c>
      <c r="AO230" s="50" t="str">
        <f t="shared" si="33"/>
        <v>Contratos de prestación de servicios profesionales y de apoyo a la gestión</v>
      </c>
      <c r="AP230" s="50" t="str">
        <f t="shared" si="34"/>
        <v>Contratación directa</v>
      </c>
      <c r="AQ230" s="50" t="str">
        <f>IF(ISBLANK(G230),1,IFERROR(VLOOKUP(G230,Tipo!$C$12:$C$27,1,FALSE),"NO"))</f>
        <v>Prestación de servicios profesionales y de apoyo a la gestión, o para la ejecución de trabajos artísticos que sólo puedan encomendarse a determinadas personas naturales;</v>
      </c>
      <c r="AR230" s="50" t="str">
        <f t="shared" si="35"/>
        <v>Inversión</v>
      </c>
      <c r="AS230" s="50" t="str">
        <f>IF(ISBLANK(K230),1,IFERROR(VLOOKUP(K230,Eje_Pilar_Prop!C216:C317,1,FALSE),"NO"))</f>
        <v>NO</v>
      </c>
      <c r="AT230" s="50" t="str">
        <f t="shared" si="32"/>
        <v>SECOP II</v>
      </c>
      <c r="AU230" s="38">
        <f t="shared" si="36"/>
        <v>1</v>
      </c>
      <c r="AV230" s="50" t="str">
        <f t="shared" si="30"/>
        <v>Bogotá Mejor para Todos</v>
      </c>
    </row>
    <row r="231" spans="1:48" ht="45" customHeight="1">
      <c r="A231" s="204">
        <v>221</v>
      </c>
      <c r="B231" s="131">
        <v>2020</v>
      </c>
      <c r="C231" s="131" t="s">
        <v>353</v>
      </c>
      <c r="D231" s="210" t="s">
        <v>660</v>
      </c>
      <c r="E231" s="210" t="s">
        <v>140</v>
      </c>
      <c r="F231" s="210" t="s">
        <v>34</v>
      </c>
      <c r="G231" s="210" t="s">
        <v>161</v>
      </c>
      <c r="H231" s="229" t="s">
        <v>983</v>
      </c>
      <c r="I231" s="229" t="s">
        <v>135</v>
      </c>
      <c r="J231" s="229" t="s">
        <v>362</v>
      </c>
      <c r="K231" s="131">
        <v>45</v>
      </c>
      <c r="L231" s="234" t="str">
        <f>IF(ISERROR(VLOOKUP(K231,Eje_Pilar_Prop!$C$2:$E$104,2,FALSE))," ",VLOOKUP(K231,Eje_Pilar_Prop!$C$2:$E$104,2,FALSE))</f>
        <v>Gobernanza e influencia local, regional e internacional</v>
      </c>
      <c r="M231" s="234" t="str">
        <f>IF(ISERROR(VLOOKUP(K231,Eje_Pilar_Prop!$C$2:$E$104,3,FALSE))," ",VLOOKUP(K231,Eje_Pilar_Prop!$C$2:$E$104,3,FALSE))</f>
        <v>Eje Transversal 4 Gobierno Legitimo, Fortalecimiento Local y Eficiencia</v>
      </c>
      <c r="N231" s="132">
        <v>1501</v>
      </c>
      <c r="O231" s="133">
        <v>3059398</v>
      </c>
      <c r="P231" s="131" t="s">
        <v>1294</v>
      </c>
      <c r="Q231" s="239">
        <v>35750000</v>
      </c>
      <c r="R231" s="65"/>
      <c r="S231" s="48"/>
      <c r="T231" s="49">
        <v>1</v>
      </c>
      <c r="U231" s="239">
        <v>11000000</v>
      </c>
      <c r="V231" s="251">
        <f t="shared" si="31"/>
        <v>46750000</v>
      </c>
      <c r="W231" s="257">
        <v>30983333</v>
      </c>
      <c r="X231" s="135">
        <v>43993</v>
      </c>
      <c r="Y231" s="135">
        <v>43994</v>
      </c>
      <c r="Z231" s="135">
        <v>43887</v>
      </c>
      <c r="AA231" s="136">
        <v>195</v>
      </c>
      <c r="AB231" s="136">
        <v>1</v>
      </c>
      <c r="AC231" s="136">
        <v>60</v>
      </c>
      <c r="AD231" s="133"/>
      <c r="AE231" s="137"/>
      <c r="AF231" s="135"/>
      <c r="AG231" s="134"/>
      <c r="AH231" s="131"/>
      <c r="AI231" s="131" t="s">
        <v>1474</v>
      </c>
      <c r="AJ231" s="131"/>
      <c r="AK231" s="131"/>
      <c r="AL231" s="138">
        <f t="shared" si="29"/>
        <v>0.66274509090909095</v>
      </c>
      <c r="AN231" s="73">
        <f>IF(SUMPRODUCT((A$14:A231=A231)*(B$14:B231=B231)*(D$14:D231=D231))&gt;1,0,1)</f>
        <v>1</v>
      </c>
      <c r="AO231" s="50" t="str">
        <f t="shared" si="33"/>
        <v>Contratos de prestación de servicios profesionales y de apoyo a la gestión</v>
      </c>
      <c r="AP231" s="50" t="str">
        <f t="shared" si="34"/>
        <v>Contratación directa</v>
      </c>
      <c r="AQ231" s="50" t="str">
        <f>IF(ISBLANK(G231),1,IFERROR(VLOOKUP(G231,Tipo!$C$12:$C$27,1,FALSE),"NO"))</f>
        <v>Prestación de servicios profesionales y de apoyo a la gestión, o para la ejecución de trabajos artísticos que sólo puedan encomendarse a determinadas personas naturales;</v>
      </c>
      <c r="AR231" s="50" t="str">
        <f t="shared" si="35"/>
        <v>Inversión</v>
      </c>
      <c r="AS231" s="50" t="str">
        <f>IF(ISBLANK(K231),1,IFERROR(VLOOKUP(K231,Eje_Pilar_Prop!C217:C318,1,FALSE),"NO"))</f>
        <v>NO</v>
      </c>
      <c r="AT231" s="50" t="str">
        <f t="shared" si="32"/>
        <v>SECOP II</v>
      </c>
      <c r="AU231" s="38">
        <f t="shared" si="36"/>
        <v>1</v>
      </c>
      <c r="AV231" s="50" t="str">
        <f t="shared" si="30"/>
        <v>Bogotá Mejor para Todos</v>
      </c>
    </row>
    <row r="232" spans="1:48" ht="45" customHeight="1">
      <c r="A232" s="204">
        <v>222</v>
      </c>
      <c r="B232" s="131">
        <v>2020</v>
      </c>
      <c r="C232" s="131" t="s">
        <v>353</v>
      </c>
      <c r="D232" s="210" t="s">
        <v>661</v>
      </c>
      <c r="E232" s="210" t="s">
        <v>140</v>
      </c>
      <c r="F232" s="210" t="s">
        <v>34</v>
      </c>
      <c r="G232" s="210" t="s">
        <v>161</v>
      </c>
      <c r="H232" s="229" t="s">
        <v>984</v>
      </c>
      <c r="I232" s="229" t="s">
        <v>135</v>
      </c>
      <c r="J232" s="229" t="s">
        <v>362</v>
      </c>
      <c r="K232" s="131">
        <v>45</v>
      </c>
      <c r="L232" s="234" t="str">
        <f>IF(ISERROR(VLOOKUP(K232,Eje_Pilar_Prop!$C$2:$E$104,2,FALSE))," ",VLOOKUP(K232,Eje_Pilar_Prop!$C$2:$E$104,2,FALSE))</f>
        <v>Gobernanza e influencia local, regional e internacional</v>
      </c>
      <c r="M232" s="234" t="str">
        <f>IF(ISERROR(VLOOKUP(K232,Eje_Pilar_Prop!$C$2:$E$104,3,FALSE))," ",VLOOKUP(K232,Eje_Pilar_Prop!$C$2:$E$104,3,FALSE))</f>
        <v>Eje Transversal 4 Gobierno Legitimo, Fortalecimiento Local y Eficiencia</v>
      </c>
      <c r="N232" s="132">
        <v>1501</v>
      </c>
      <c r="O232" s="133">
        <v>52713046</v>
      </c>
      <c r="P232" s="131" t="s">
        <v>1295</v>
      </c>
      <c r="Q232" s="239">
        <v>32500000</v>
      </c>
      <c r="R232" s="65"/>
      <c r="S232" s="48"/>
      <c r="T232" s="49">
        <v>1</v>
      </c>
      <c r="U232" s="239">
        <v>5000000</v>
      </c>
      <c r="V232" s="251">
        <f t="shared" si="31"/>
        <v>37500000</v>
      </c>
      <c r="W232" s="257">
        <v>28333333</v>
      </c>
      <c r="X232" s="135">
        <v>43991</v>
      </c>
      <c r="Y232" s="135">
        <v>43993</v>
      </c>
      <c r="Z232" s="135">
        <v>44221</v>
      </c>
      <c r="AA232" s="136">
        <v>195</v>
      </c>
      <c r="AB232" s="136">
        <v>1</v>
      </c>
      <c r="AC232" s="136">
        <v>30</v>
      </c>
      <c r="AD232" s="133"/>
      <c r="AE232" s="137"/>
      <c r="AF232" s="135"/>
      <c r="AG232" s="134"/>
      <c r="AH232" s="131"/>
      <c r="AI232" s="131" t="s">
        <v>1474</v>
      </c>
      <c r="AJ232" s="131"/>
      <c r="AK232" s="131"/>
      <c r="AL232" s="138">
        <f t="shared" si="29"/>
        <v>0.75555554666666669</v>
      </c>
      <c r="AN232" s="73">
        <f>IF(SUMPRODUCT((A$14:A232=A232)*(B$14:B232=B232)*(D$14:D232=D232))&gt;1,0,1)</f>
        <v>1</v>
      </c>
      <c r="AO232" s="50" t="str">
        <f t="shared" si="33"/>
        <v>Contratos de prestación de servicios profesionales y de apoyo a la gestión</v>
      </c>
      <c r="AP232" s="50" t="str">
        <f t="shared" si="34"/>
        <v>Contratación directa</v>
      </c>
      <c r="AQ232" s="50" t="str">
        <f>IF(ISBLANK(G232),1,IFERROR(VLOOKUP(G232,Tipo!$C$12:$C$27,1,FALSE),"NO"))</f>
        <v>Prestación de servicios profesionales y de apoyo a la gestión, o para la ejecución de trabajos artísticos que sólo puedan encomendarse a determinadas personas naturales;</v>
      </c>
      <c r="AR232" s="50" t="str">
        <f t="shared" si="35"/>
        <v>Inversión</v>
      </c>
      <c r="AS232" s="50" t="str">
        <f>IF(ISBLANK(K232),1,IFERROR(VLOOKUP(K232,Eje_Pilar_Prop!C218:C319,1,FALSE),"NO"))</f>
        <v>NO</v>
      </c>
      <c r="AT232" s="50" t="str">
        <f t="shared" si="32"/>
        <v>SECOP II</v>
      </c>
      <c r="AU232" s="38">
        <f t="shared" si="36"/>
        <v>1</v>
      </c>
      <c r="AV232" s="50" t="str">
        <f t="shared" si="30"/>
        <v>Bogotá Mejor para Todos</v>
      </c>
    </row>
    <row r="233" spans="1:48" ht="45" customHeight="1">
      <c r="A233" s="204">
        <v>223</v>
      </c>
      <c r="B233" s="131">
        <v>2020</v>
      </c>
      <c r="C233" s="131" t="s">
        <v>353</v>
      </c>
      <c r="D233" s="210" t="s">
        <v>662</v>
      </c>
      <c r="E233" s="210" t="s">
        <v>140</v>
      </c>
      <c r="F233" s="210" t="s">
        <v>34</v>
      </c>
      <c r="G233" s="210" t="s">
        <v>161</v>
      </c>
      <c r="H233" s="229" t="s">
        <v>985</v>
      </c>
      <c r="I233" s="229" t="s">
        <v>135</v>
      </c>
      <c r="J233" s="229" t="s">
        <v>362</v>
      </c>
      <c r="K233" s="131">
        <v>45</v>
      </c>
      <c r="L233" s="234" t="str">
        <f>IF(ISERROR(VLOOKUP(K233,Eje_Pilar_Prop!$C$2:$E$104,2,FALSE))," ",VLOOKUP(K233,Eje_Pilar_Prop!$C$2:$E$104,2,FALSE))</f>
        <v>Gobernanza e influencia local, regional e internacional</v>
      </c>
      <c r="M233" s="234" t="str">
        <f>IF(ISERROR(VLOOKUP(K233,Eje_Pilar_Prop!$C$2:$E$104,3,FALSE))," ",VLOOKUP(K233,Eje_Pilar_Prop!$C$2:$E$104,3,FALSE))</f>
        <v>Eje Transversal 4 Gobierno Legitimo, Fortalecimiento Local y Eficiencia</v>
      </c>
      <c r="N233" s="132">
        <v>1501</v>
      </c>
      <c r="O233" s="133">
        <v>11447305</v>
      </c>
      <c r="P233" s="131" t="s">
        <v>1296</v>
      </c>
      <c r="Q233" s="239">
        <v>48750000</v>
      </c>
      <c r="R233" s="65"/>
      <c r="S233" s="48"/>
      <c r="T233" s="49">
        <v>1</v>
      </c>
      <c r="U233" s="239">
        <v>15000000</v>
      </c>
      <c r="V233" s="251">
        <f t="shared" si="31"/>
        <v>63750000</v>
      </c>
      <c r="W233" s="257">
        <v>42500000</v>
      </c>
      <c r="X233" s="135">
        <v>43992</v>
      </c>
      <c r="Y233" s="135">
        <v>43993</v>
      </c>
      <c r="Z233" s="135">
        <v>44252</v>
      </c>
      <c r="AA233" s="136">
        <v>195</v>
      </c>
      <c r="AB233" s="136">
        <v>1</v>
      </c>
      <c r="AC233" s="136">
        <v>60</v>
      </c>
      <c r="AD233" s="133"/>
      <c r="AE233" s="137"/>
      <c r="AF233" s="135"/>
      <c r="AG233" s="134"/>
      <c r="AH233" s="131"/>
      <c r="AI233" s="131" t="s">
        <v>1474</v>
      </c>
      <c r="AJ233" s="131"/>
      <c r="AK233" s="131"/>
      <c r="AL233" s="138">
        <f t="shared" si="29"/>
        <v>0.66666666666666663</v>
      </c>
      <c r="AN233" s="73">
        <f>IF(SUMPRODUCT((A$14:A233=A233)*(B$14:B233=B233)*(D$14:D233=D233))&gt;1,0,1)</f>
        <v>1</v>
      </c>
      <c r="AO233" s="50" t="str">
        <f t="shared" si="33"/>
        <v>Contratos de prestación de servicios profesionales y de apoyo a la gestión</v>
      </c>
      <c r="AP233" s="50" t="str">
        <f t="shared" si="34"/>
        <v>Contratación directa</v>
      </c>
      <c r="AQ233" s="50" t="str">
        <f>IF(ISBLANK(G233),1,IFERROR(VLOOKUP(G233,Tipo!$C$12:$C$27,1,FALSE),"NO"))</f>
        <v>Prestación de servicios profesionales y de apoyo a la gestión, o para la ejecución de trabajos artísticos que sólo puedan encomendarse a determinadas personas naturales;</v>
      </c>
      <c r="AR233" s="50" t="str">
        <f t="shared" si="35"/>
        <v>Inversión</v>
      </c>
      <c r="AS233" s="50" t="str">
        <f>IF(ISBLANK(K233),1,IFERROR(VLOOKUP(K233,Eje_Pilar_Prop!C219:C320,1,FALSE),"NO"))</f>
        <v>NO</v>
      </c>
      <c r="AT233" s="50" t="str">
        <f t="shared" si="32"/>
        <v>SECOP II</v>
      </c>
      <c r="AU233" s="38">
        <f t="shared" si="36"/>
        <v>1</v>
      </c>
      <c r="AV233" s="50" t="str">
        <f t="shared" si="30"/>
        <v>Bogotá Mejor para Todos</v>
      </c>
    </row>
    <row r="234" spans="1:48" ht="45" customHeight="1">
      <c r="A234" s="204">
        <v>224</v>
      </c>
      <c r="B234" s="131">
        <v>2020</v>
      </c>
      <c r="C234" s="131" t="s">
        <v>353</v>
      </c>
      <c r="D234" s="210" t="s">
        <v>663</v>
      </c>
      <c r="E234" s="210" t="s">
        <v>140</v>
      </c>
      <c r="F234" s="210" t="s">
        <v>34</v>
      </c>
      <c r="G234" s="210" t="s">
        <v>161</v>
      </c>
      <c r="H234" s="229" t="s">
        <v>986</v>
      </c>
      <c r="I234" s="229" t="s">
        <v>135</v>
      </c>
      <c r="J234" s="229" t="s">
        <v>362</v>
      </c>
      <c r="K234" s="131">
        <v>45</v>
      </c>
      <c r="L234" s="234" t="str">
        <f>IF(ISERROR(VLOOKUP(K234,Eje_Pilar_Prop!$C$2:$E$104,2,FALSE))," ",VLOOKUP(K234,Eje_Pilar_Prop!$C$2:$E$104,2,FALSE))</f>
        <v>Gobernanza e influencia local, regional e internacional</v>
      </c>
      <c r="M234" s="234" t="str">
        <f>IF(ISERROR(VLOOKUP(K234,Eje_Pilar_Prop!$C$2:$E$104,3,FALSE))," ",VLOOKUP(K234,Eje_Pilar_Prop!$C$2:$E$104,3,FALSE))</f>
        <v>Eje Transversal 4 Gobierno Legitimo, Fortalecimiento Local y Eficiencia</v>
      </c>
      <c r="N234" s="132">
        <v>1501</v>
      </c>
      <c r="O234" s="133">
        <v>11448403</v>
      </c>
      <c r="P234" s="131" t="s">
        <v>1297</v>
      </c>
      <c r="Q234" s="239">
        <v>48750000</v>
      </c>
      <c r="R234" s="65"/>
      <c r="S234" s="48"/>
      <c r="T234" s="49">
        <v>1</v>
      </c>
      <c r="U234" s="239">
        <v>15000000</v>
      </c>
      <c r="V234" s="251">
        <f t="shared" si="31"/>
        <v>63750000</v>
      </c>
      <c r="W234" s="257">
        <v>42500000</v>
      </c>
      <c r="X234" s="135">
        <v>43993</v>
      </c>
      <c r="Y234" s="135">
        <v>43993</v>
      </c>
      <c r="Z234" s="135">
        <v>43834</v>
      </c>
      <c r="AA234" s="136">
        <v>195</v>
      </c>
      <c r="AB234" s="136">
        <v>1</v>
      </c>
      <c r="AC234" s="136">
        <v>60</v>
      </c>
      <c r="AD234" s="133"/>
      <c r="AE234" s="137"/>
      <c r="AF234" s="135"/>
      <c r="AG234" s="134"/>
      <c r="AH234" s="131"/>
      <c r="AI234" s="131"/>
      <c r="AJ234" s="131" t="s">
        <v>1474</v>
      </c>
      <c r="AK234" s="131"/>
      <c r="AL234" s="138">
        <f t="shared" si="29"/>
        <v>0.66666666666666663</v>
      </c>
      <c r="AN234" s="73">
        <f>IF(SUMPRODUCT((A$14:A234=A234)*(B$14:B234=B234)*(D$14:D234=D234))&gt;1,0,1)</f>
        <v>1</v>
      </c>
      <c r="AO234" s="50" t="str">
        <f t="shared" si="33"/>
        <v>Contratos de prestación de servicios profesionales y de apoyo a la gestión</v>
      </c>
      <c r="AP234" s="50" t="str">
        <f t="shared" si="34"/>
        <v>Contratación directa</v>
      </c>
      <c r="AQ234" s="50" t="str">
        <f>IF(ISBLANK(G234),1,IFERROR(VLOOKUP(G234,Tipo!$C$12:$C$27,1,FALSE),"NO"))</f>
        <v>Prestación de servicios profesionales y de apoyo a la gestión, o para la ejecución de trabajos artísticos que sólo puedan encomendarse a determinadas personas naturales;</v>
      </c>
      <c r="AR234" s="50" t="str">
        <f t="shared" si="35"/>
        <v>Inversión</v>
      </c>
      <c r="AS234" s="50" t="str">
        <f>IF(ISBLANK(K234),1,IFERROR(VLOOKUP(K234,Eje_Pilar_Prop!C220:C321,1,FALSE),"NO"))</f>
        <v>NO</v>
      </c>
      <c r="AT234" s="50" t="str">
        <f t="shared" si="32"/>
        <v>SECOP II</v>
      </c>
      <c r="AU234" s="38">
        <f t="shared" si="36"/>
        <v>1</v>
      </c>
      <c r="AV234" s="50" t="str">
        <f t="shared" si="30"/>
        <v>Bogotá Mejor para Todos</v>
      </c>
    </row>
    <row r="235" spans="1:48" ht="45" customHeight="1">
      <c r="A235" s="204">
        <v>225</v>
      </c>
      <c r="B235" s="131">
        <v>2020</v>
      </c>
      <c r="C235" s="131" t="s">
        <v>353</v>
      </c>
      <c r="D235" s="210" t="s">
        <v>664</v>
      </c>
      <c r="E235" s="210" t="s">
        <v>140</v>
      </c>
      <c r="F235" s="210" t="s">
        <v>34</v>
      </c>
      <c r="G235" s="210" t="s">
        <v>161</v>
      </c>
      <c r="H235" s="229" t="s">
        <v>934</v>
      </c>
      <c r="I235" s="229" t="s">
        <v>135</v>
      </c>
      <c r="J235" s="229" t="s">
        <v>362</v>
      </c>
      <c r="K235" s="131">
        <v>45</v>
      </c>
      <c r="L235" s="234" t="str">
        <f>IF(ISERROR(VLOOKUP(K235,Eje_Pilar_Prop!$C$2:$E$104,2,FALSE))," ",VLOOKUP(K235,Eje_Pilar_Prop!$C$2:$E$104,2,FALSE))</f>
        <v>Gobernanza e influencia local, regional e internacional</v>
      </c>
      <c r="M235" s="234" t="str">
        <f>IF(ISERROR(VLOOKUP(K235,Eje_Pilar_Prop!$C$2:$E$104,3,FALSE))," ",VLOOKUP(K235,Eje_Pilar_Prop!$C$2:$E$104,3,FALSE))</f>
        <v>Eje Transversal 4 Gobierno Legitimo, Fortalecimiento Local y Eficiencia</v>
      </c>
      <c r="N235" s="132">
        <v>1501</v>
      </c>
      <c r="O235" s="133">
        <v>1016026248</v>
      </c>
      <c r="P235" s="131" t="s">
        <v>1298</v>
      </c>
      <c r="Q235" s="239">
        <v>32500000</v>
      </c>
      <c r="R235" s="65"/>
      <c r="S235" s="48"/>
      <c r="T235" s="49">
        <v>0</v>
      </c>
      <c r="U235" s="239">
        <v>0</v>
      </c>
      <c r="V235" s="251">
        <f t="shared" si="31"/>
        <v>32500000</v>
      </c>
      <c r="W235" s="257">
        <v>28333333</v>
      </c>
      <c r="X235" s="135">
        <v>43993</v>
      </c>
      <c r="Y235" s="135">
        <v>43993</v>
      </c>
      <c r="Z235" s="135">
        <v>44190</v>
      </c>
      <c r="AA235" s="136">
        <v>195</v>
      </c>
      <c r="AB235" s="136">
        <v>0</v>
      </c>
      <c r="AC235" s="136">
        <v>0</v>
      </c>
      <c r="AD235" s="133"/>
      <c r="AE235" s="137"/>
      <c r="AF235" s="135"/>
      <c r="AG235" s="134"/>
      <c r="AH235" s="131"/>
      <c r="AI235" s="131"/>
      <c r="AJ235" s="131" t="s">
        <v>1474</v>
      </c>
      <c r="AK235" s="131"/>
      <c r="AL235" s="138">
        <f t="shared" si="29"/>
        <v>0.87179486153846153</v>
      </c>
      <c r="AN235" s="73">
        <f>IF(SUMPRODUCT((A$14:A235=A235)*(B$14:B235=B235)*(D$14:D235=D235))&gt;1,0,1)</f>
        <v>1</v>
      </c>
      <c r="AO235" s="50" t="str">
        <f t="shared" si="33"/>
        <v>Contratos de prestación de servicios profesionales y de apoyo a la gestión</v>
      </c>
      <c r="AP235" s="50" t="str">
        <f t="shared" si="34"/>
        <v>Contratación directa</v>
      </c>
      <c r="AQ235" s="50" t="str">
        <f>IF(ISBLANK(G235),1,IFERROR(VLOOKUP(G235,Tipo!$C$12:$C$27,1,FALSE),"NO"))</f>
        <v>Prestación de servicios profesionales y de apoyo a la gestión, o para la ejecución de trabajos artísticos que sólo puedan encomendarse a determinadas personas naturales;</v>
      </c>
      <c r="AR235" s="50" t="str">
        <f t="shared" si="35"/>
        <v>Inversión</v>
      </c>
      <c r="AS235" s="50" t="str">
        <f>IF(ISBLANK(K235),1,IFERROR(VLOOKUP(K235,Eje_Pilar_Prop!C221:C322,1,FALSE),"NO"))</f>
        <v>NO</v>
      </c>
      <c r="AT235" s="50" t="str">
        <f t="shared" si="32"/>
        <v>SECOP II</v>
      </c>
      <c r="AU235" s="38">
        <f t="shared" si="36"/>
        <v>1</v>
      </c>
      <c r="AV235" s="50" t="str">
        <f t="shared" si="30"/>
        <v>Bogotá Mejor para Todos</v>
      </c>
    </row>
    <row r="236" spans="1:48" ht="45" customHeight="1">
      <c r="A236" s="204">
        <v>226</v>
      </c>
      <c r="B236" s="131">
        <v>2020</v>
      </c>
      <c r="C236" s="131" t="s">
        <v>353</v>
      </c>
      <c r="D236" s="210" t="s">
        <v>665</v>
      </c>
      <c r="E236" s="210" t="s">
        <v>140</v>
      </c>
      <c r="F236" s="210" t="s">
        <v>34</v>
      </c>
      <c r="G236" s="210" t="s">
        <v>161</v>
      </c>
      <c r="H236" s="229" t="s">
        <v>934</v>
      </c>
      <c r="I236" s="229" t="s">
        <v>135</v>
      </c>
      <c r="J236" s="229" t="s">
        <v>362</v>
      </c>
      <c r="K236" s="131">
        <v>45</v>
      </c>
      <c r="L236" s="234" t="str">
        <f>IF(ISERROR(VLOOKUP(K236,Eje_Pilar_Prop!$C$2:$E$104,2,FALSE))," ",VLOOKUP(K236,Eje_Pilar_Prop!$C$2:$E$104,2,FALSE))</f>
        <v>Gobernanza e influencia local, regional e internacional</v>
      </c>
      <c r="M236" s="234" t="str">
        <f>IF(ISERROR(VLOOKUP(K236,Eje_Pilar_Prop!$C$2:$E$104,3,FALSE))," ",VLOOKUP(K236,Eje_Pilar_Prop!$C$2:$E$104,3,FALSE))</f>
        <v>Eje Transversal 4 Gobierno Legitimo, Fortalecimiento Local y Eficiencia</v>
      </c>
      <c r="N236" s="132">
        <v>1501</v>
      </c>
      <c r="O236" s="133">
        <v>1032388629</v>
      </c>
      <c r="P236" s="131" t="s">
        <v>1299</v>
      </c>
      <c r="Q236" s="239">
        <v>32500000</v>
      </c>
      <c r="R236" s="65"/>
      <c r="S236" s="48"/>
      <c r="T236" s="49">
        <v>1</v>
      </c>
      <c r="U236" s="239">
        <v>5000000</v>
      </c>
      <c r="V236" s="251">
        <f t="shared" si="31"/>
        <v>37500000</v>
      </c>
      <c r="W236" s="257">
        <v>28333333</v>
      </c>
      <c r="X236" s="135">
        <v>43993</v>
      </c>
      <c r="Y236" s="135">
        <v>43993</v>
      </c>
      <c r="Z236" s="135">
        <v>44221</v>
      </c>
      <c r="AA236" s="136">
        <v>195</v>
      </c>
      <c r="AB236" s="136">
        <v>1</v>
      </c>
      <c r="AC236" s="136">
        <v>30</v>
      </c>
      <c r="AD236" s="133"/>
      <c r="AE236" s="137"/>
      <c r="AF236" s="135"/>
      <c r="AG236" s="134"/>
      <c r="AH236" s="131"/>
      <c r="AI236" s="131" t="s">
        <v>1474</v>
      </c>
      <c r="AJ236" s="131"/>
      <c r="AK236" s="131"/>
      <c r="AL236" s="138">
        <f t="shared" si="29"/>
        <v>0.75555554666666669</v>
      </c>
      <c r="AN236" s="73">
        <f>IF(SUMPRODUCT((A$14:A236=A236)*(B$14:B236=B236)*(D$14:D236=D236))&gt;1,0,1)</f>
        <v>1</v>
      </c>
      <c r="AO236" s="50" t="str">
        <f t="shared" si="33"/>
        <v>Contratos de prestación de servicios profesionales y de apoyo a la gestión</v>
      </c>
      <c r="AP236" s="50" t="str">
        <f t="shared" si="34"/>
        <v>Contratación directa</v>
      </c>
      <c r="AQ236" s="50" t="str">
        <f>IF(ISBLANK(G236),1,IFERROR(VLOOKUP(G236,Tipo!$C$12:$C$27,1,FALSE),"NO"))</f>
        <v>Prestación de servicios profesionales y de apoyo a la gestión, o para la ejecución de trabajos artísticos que sólo puedan encomendarse a determinadas personas naturales;</v>
      </c>
      <c r="AR236" s="50" t="str">
        <f t="shared" si="35"/>
        <v>Inversión</v>
      </c>
      <c r="AS236" s="50" t="str">
        <f>IF(ISBLANK(K236),1,IFERROR(VLOOKUP(K236,Eje_Pilar_Prop!C222:C323,1,FALSE),"NO"))</f>
        <v>NO</v>
      </c>
      <c r="AT236" s="50" t="str">
        <f t="shared" si="32"/>
        <v>SECOP II</v>
      </c>
      <c r="AU236" s="38">
        <f t="shared" si="36"/>
        <v>1</v>
      </c>
      <c r="AV236" s="50" t="str">
        <f t="shared" si="30"/>
        <v>Bogotá Mejor para Todos</v>
      </c>
    </row>
    <row r="237" spans="1:48" ht="45" customHeight="1">
      <c r="A237" s="204">
        <v>227</v>
      </c>
      <c r="B237" s="131">
        <v>2020</v>
      </c>
      <c r="C237" s="131" t="s">
        <v>353</v>
      </c>
      <c r="D237" s="210" t="s">
        <v>666</v>
      </c>
      <c r="E237" s="210" t="s">
        <v>140</v>
      </c>
      <c r="F237" s="210" t="s">
        <v>34</v>
      </c>
      <c r="G237" s="210" t="s">
        <v>161</v>
      </c>
      <c r="H237" s="229" t="s">
        <v>934</v>
      </c>
      <c r="I237" s="229" t="s">
        <v>135</v>
      </c>
      <c r="J237" s="229" t="s">
        <v>362</v>
      </c>
      <c r="K237" s="131">
        <v>45</v>
      </c>
      <c r="L237" s="234" t="str">
        <f>IF(ISERROR(VLOOKUP(K237,Eje_Pilar_Prop!$C$2:$E$104,2,FALSE))," ",VLOOKUP(K237,Eje_Pilar_Prop!$C$2:$E$104,2,FALSE))</f>
        <v>Gobernanza e influencia local, regional e internacional</v>
      </c>
      <c r="M237" s="234" t="str">
        <f>IF(ISERROR(VLOOKUP(K237,Eje_Pilar_Prop!$C$2:$E$104,3,FALSE))," ",VLOOKUP(K237,Eje_Pilar_Prop!$C$2:$E$104,3,FALSE))</f>
        <v>Eje Transversal 4 Gobierno Legitimo, Fortalecimiento Local y Eficiencia</v>
      </c>
      <c r="N237" s="132">
        <v>1501</v>
      </c>
      <c r="O237" s="133">
        <v>52791717</v>
      </c>
      <c r="P237" s="131" t="s">
        <v>1300</v>
      </c>
      <c r="Q237" s="239">
        <v>30000000</v>
      </c>
      <c r="R237" s="65"/>
      <c r="S237" s="48"/>
      <c r="T237" s="49">
        <v>1</v>
      </c>
      <c r="U237" s="239">
        <v>5000000</v>
      </c>
      <c r="V237" s="251">
        <f t="shared" si="31"/>
        <v>35000000</v>
      </c>
      <c r="W237" s="257">
        <v>27333333</v>
      </c>
      <c r="X237" s="135">
        <v>43999</v>
      </c>
      <c r="Y237" s="135">
        <v>43999</v>
      </c>
      <c r="Z237" s="135">
        <v>44212</v>
      </c>
      <c r="AA237" s="136">
        <v>180</v>
      </c>
      <c r="AB237" s="136">
        <v>1</v>
      </c>
      <c r="AC237" s="136">
        <v>30</v>
      </c>
      <c r="AD237" s="133"/>
      <c r="AE237" s="137"/>
      <c r="AF237" s="135"/>
      <c r="AG237" s="134"/>
      <c r="AH237" s="131"/>
      <c r="AI237" s="131" t="s">
        <v>1474</v>
      </c>
      <c r="AJ237" s="131"/>
      <c r="AK237" s="131"/>
      <c r="AL237" s="138">
        <f t="shared" si="29"/>
        <v>0.78095237142857143</v>
      </c>
      <c r="AN237" s="73">
        <f>IF(SUMPRODUCT((A$14:A237=A237)*(B$14:B237=B237)*(D$14:D237=D237))&gt;1,0,1)</f>
        <v>1</v>
      </c>
      <c r="AO237" s="50" t="str">
        <f t="shared" si="33"/>
        <v>Contratos de prestación de servicios profesionales y de apoyo a la gestión</v>
      </c>
      <c r="AP237" s="50" t="str">
        <f t="shared" si="34"/>
        <v>Contratación directa</v>
      </c>
      <c r="AQ237" s="50" t="str">
        <f>IF(ISBLANK(G237),1,IFERROR(VLOOKUP(G237,Tipo!$C$12:$C$27,1,FALSE),"NO"))</f>
        <v>Prestación de servicios profesionales y de apoyo a la gestión, o para la ejecución de trabajos artísticos que sólo puedan encomendarse a determinadas personas naturales;</v>
      </c>
      <c r="AR237" s="50" t="str">
        <f t="shared" si="35"/>
        <v>Inversión</v>
      </c>
      <c r="AS237" s="50" t="str">
        <f>IF(ISBLANK(K237),1,IFERROR(VLOOKUP(K237,Eje_Pilar_Prop!C223:C324,1,FALSE),"NO"))</f>
        <v>NO</v>
      </c>
      <c r="AT237" s="50" t="str">
        <f t="shared" si="32"/>
        <v>SECOP II</v>
      </c>
      <c r="AU237" s="38">
        <f t="shared" si="36"/>
        <v>1</v>
      </c>
      <c r="AV237" s="50" t="str">
        <f t="shared" si="30"/>
        <v>Bogotá Mejor para Todos</v>
      </c>
    </row>
    <row r="238" spans="1:48" ht="45" customHeight="1">
      <c r="A238" s="204">
        <v>228</v>
      </c>
      <c r="B238" s="131">
        <v>2020</v>
      </c>
      <c r="C238" s="131" t="s">
        <v>353</v>
      </c>
      <c r="D238" s="210" t="s">
        <v>667</v>
      </c>
      <c r="E238" s="210" t="s">
        <v>140</v>
      </c>
      <c r="F238" s="210" t="s">
        <v>34</v>
      </c>
      <c r="G238" s="210" t="s">
        <v>161</v>
      </c>
      <c r="H238" s="229" t="s">
        <v>974</v>
      </c>
      <c r="I238" s="229" t="s">
        <v>135</v>
      </c>
      <c r="J238" s="229" t="s">
        <v>362</v>
      </c>
      <c r="K238" s="131">
        <v>45</v>
      </c>
      <c r="L238" s="234" t="str">
        <f>IF(ISERROR(VLOOKUP(K238,Eje_Pilar_Prop!$C$2:$E$104,2,FALSE))," ",VLOOKUP(K238,Eje_Pilar_Prop!$C$2:$E$104,2,FALSE))</f>
        <v>Gobernanza e influencia local, regional e internacional</v>
      </c>
      <c r="M238" s="234" t="str">
        <f>IF(ISERROR(VLOOKUP(K238,Eje_Pilar_Prop!$C$2:$E$104,3,FALSE))," ",VLOOKUP(K238,Eje_Pilar_Prop!$C$2:$E$104,3,FALSE))</f>
        <v>Eje Transversal 4 Gobierno Legitimo, Fortalecimiento Local y Eficiencia</v>
      </c>
      <c r="N238" s="132">
        <v>1501</v>
      </c>
      <c r="O238" s="133">
        <v>1018426339</v>
      </c>
      <c r="P238" s="131" t="s">
        <v>1301</v>
      </c>
      <c r="Q238" s="239">
        <v>14950000</v>
      </c>
      <c r="R238" s="65"/>
      <c r="S238" s="48"/>
      <c r="T238" s="49">
        <v>1</v>
      </c>
      <c r="U238" s="239">
        <v>4600000</v>
      </c>
      <c r="V238" s="251">
        <f t="shared" si="31"/>
        <v>19550000</v>
      </c>
      <c r="W238" s="257">
        <v>12956667</v>
      </c>
      <c r="X238" s="135">
        <v>43993</v>
      </c>
      <c r="Y238" s="135">
        <v>43994</v>
      </c>
      <c r="Z238" s="135">
        <v>44253</v>
      </c>
      <c r="AA238" s="136">
        <v>195</v>
      </c>
      <c r="AB238" s="136">
        <v>1</v>
      </c>
      <c r="AC238" s="136">
        <v>60</v>
      </c>
      <c r="AD238" s="133"/>
      <c r="AE238" s="137"/>
      <c r="AF238" s="135"/>
      <c r="AG238" s="134"/>
      <c r="AH238" s="131"/>
      <c r="AI238" s="131" t="s">
        <v>1474</v>
      </c>
      <c r="AJ238" s="131"/>
      <c r="AK238" s="131"/>
      <c r="AL238" s="138">
        <f t="shared" si="29"/>
        <v>0.66274511508951406</v>
      </c>
      <c r="AN238" s="73">
        <f>IF(SUMPRODUCT((A$14:A238=A238)*(B$14:B238=B238)*(D$14:D238=D238))&gt;1,0,1)</f>
        <v>1</v>
      </c>
      <c r="AO238" s="50" t="str">
        <f t="shared" si="33"/>
        <v>Contratos de prestación de servicios profesionales y de apoyo a la gestión</v>
      </c>
      <c r="AP238" s="50" t="str">
        <f t="shared" si="34"/>
        <v>Contratación directa</v>
      </c>
      <c r="AQ238" s="50" t="str">
        <f>IF(ISBLANK(G238),1,IFERROR(VLOOKUP(G238,Tipo!$C$12:$C$27,1,FALSE),"NO"))</f>
        <v>Prestación de servicios profesionales y de apoyo a la gestión, o para la ejecución de trabajos artísticos que sólo puedan encomendarse a determinadas personas naturales;</v>
      </c>
      <c r="AR238" s="50" t="str">
        <f t="shared" si="35"/>
        <v>Inversión</v>
      </c>
      <c r="AS238" s="50" t="str">
        <f>IF(ISBLANK(K238),1,IFERROR(VLOOKUP(K238,Eje_Pilar_Prop!C224:C325,1,FALSE),"NO"))</f>
        <v>NO</v>
      </c>
      <c r="AT238" s="50" t="str">
        <f t="shared" si="32"/>
        <v>SECOP II</v>
      </c>
      <c r="AU238" s="38">
        <f t="shared" si="36"/>
        <v>1</v>
      </c>
      <c r="AV238" s="50" t="str">
        <f t="shared" si="30"/>
        <v>Bogotá Mejor para Todos</v>
      </c>
    </row>
    <row r="239" spans="1:48" ht="45" customHeight="1">
      <c r="A239" s="204">
        <v>229</v>
      </c>
      <c r="B239" s="131">
        <v>2020</v>
      </c>
      <c r="C239" s="131" t="s">
        <v>353</v>
      </c>
      <c r="D239" s="210" t="s">
        <v>668</v>
      </c>
      <c r="E239" s="210" t="s">
        <v>140</v>
      </c>
      <c r="F239" s="210" t="s">
        <v>34</v>
      </c>
      <c r="G239" s="210" t="s">
        <v>161</v>
      </c>
      <c r="H239" s="229" t="s">
        <v>931</v>
      </c>
      <c r="I239" s="229" t="s">
        <v>135</v>
      </c>
      <c r="J239" s="229" t="s">
        <v>362</v>
      </c>
      <c r="K239" s="131">
        <v>18</v>
      </c>
      <c r="L239" s="234" t="str">
        <f>IF(ISERROR(VLOOKUP(K239,Eje_Pilar_Prop!$C$2:$E$104,2,FALSE))," ",VLOOKUP(K239,Eje_Pilar_Prop!$C$2:$E$104,2,FALSE))</f>
        <v>Mejor movilidad para todos</v>
      </c>
      <c r="M239" s="234" t="str">
        <f>IF(ISERROR(VLOOKUP(K239,Eje_Pilar_Prop!$C$2:$E$104,3,FALSE))," ",VLOOKUP(K239,Eje_Pilar_Prop!$C$2:$E$104,3,FALSE))</f>
        <v>Pilar 2 Democracía Urbana</v>
      </c>
      <c r="N239" s="132">
        <v>1490</v>
      </c>
      <c r="O239" s="133">
        <v>19145271</v>
      </c>
      <c r="P239" s="131" t="s">
        <v>1302</v>
      </c>
      <c r="Q239" s="239">
        <v>30000000</v>
      </c>
      <c r="R239" s="65"/>
      <c r="S239" s="48"/>
      <c r="T239" s="49">
        <v>1</v>
      </c>
      <c r="U239" s="239">
        <v>15000000</v>
      </c>
      <c r="V239" s="285">
        <f t="shared" si="31"/>
        <v>45000000</v>
      </c>
      <c r="W239" s="306">
        <v>26333333</v>
      </c>
      <c r="X239" s="135">
        <v>44000</v>
      </c>
      <c r="Y239" s="135">
        <v>44005</v>
      </c>
      <c r="Z239" s="135">
        <v>44277</v>
      </c>
      <c r="AA239" s="136">
        <v>180</v>
      </c>
      <c r="AB239" s="136">
        <v>1</v>
      </c>
      <c r="AC239" s="136">
        <v>90</v>
      </c>
      <c r="AD239" s="133"/>
      <c r="AE239" s="137"/>
      <c r="AF239" s="135"/>
      <c r="AG239" s="134"/>
      <c r="AH239" s="131"/>
      <c r="AI239" s="131" t="s">
        <v>1474</v>
      </c>
      <c r="AJ239" s="131"/>
      <c r="AK239" s="131"/>
      <c r="AL239" s="138">
        <f t="shared" si="29"/>
        <v>0.58518517777777779</v>
      </c>
      <c r="AN239" s="73">
        <f>IF(SUMPRODUCT((A$14:A239=A239)*(B$14:B239=B239)*(D$14:D239=D239))&gt;1,0,1)</f>
        <v>1</v>
      </c>
      <c r="AO239" s="50" t="str">
        <f t="shared" si="33"/>
        <v>Contratos de prestación de servicios profesionales y de apoyo a la gestión</v>
      </c>
      <c r="AP239" s="50" t="str">
        <f t="shared" si="34"/>
        <v>Contratación directa</v>
      </c>
      <c r="AQ239" s="50" t="str">
        <f>IF(ISBLANK(G239),1,IFERROR(VLOOKUP(G239,Tipo!$C$12:$C$27,1,FALSE),"NO"))</f>
        <v>Prestación de servicios profesionales y de apoyo a la gestión, o para la ejecución de trabajos artísticos que sólo puedan encomendarse a determinadas personas naturales;</v>
      </c>
      <c r="AR239" s="50" t="str">
        <f t="shared" si="35"/>
        <v>Inversión</v>
      </c>
      <c r="AS239" s="50" t="str">
        <f>IF(ISBLANK(K239),1,IFERROR(VLOOKUP(K239,Eje_Pilar_Prop!C225:C326,1,FALSE),"NO"))</f>
        <v>NO</v>
      </c>
      <c r="AT239" s="50" t="str">
        <f t="shared" si="32"/>
        <v>SECOP II</v>
      </c>
      <c r="AU239" s="38">
        <f t="shared" si="36"/>
        <v>1</v>
      </c>
      <c r="AV239" s="50" t="str">
        <f t="shared" si="30"/>
        <v>Bogotá Mejor para Todos</v>
      </c>
    </row>
    <row r="240" spans="1:48" ht="45" customHeight="1">
      <c r="A240" s="204">
        <v>230</v>
      </c>
      <c r="B240" s="131">
        <v>2020</v>
      </c>
      <c r="C240" s="131" t="s">
        <v>353</v>
      </c>
      <c r="D240" s="210" t="s">
        <v>669</v>
      </c>
      <c r="E240" s="210" t="s">
        <v>140</v>
      </c>
      <c r="F240" s="210" t="s">
        <v>34</v>
      </c>
      <c r="G240" s="210" t="s">
        <v>161</v>
      </c>
      <c r="H240" s="229" t="s">
        <v>987</v>
      </c>
      <c r="I240" s="229" t="s">
        <v>135</v>
      </c>
      <c r="J240" s="229" t="s">
        <v>362</v>
      </c>
      <c r="K240" s="131">
        <v>45</v>
      </c>
      <c r="L240" s="234" t="str">
        <f>IF(ISERROR(VLOOKUP(K240,Eje_Pilar_Prop!$C$2:$E$104,2,FALSE))," ",VLOOKUP(K240,Eje_Pilar_Prop!$C$2:$E$104,2,FALSE))</f>
        <v>Gobernanza e influencia local, regional e internacional</v>
      </c>
      <c r="M240" s="234" t="str">
        <f>IF(ISERROR(VLOOKUP(K240,Eje_Pilar_Prop!$C$2:$E$104,3,FALSE))," ",VLOOKUP(K240,Eje_Pilar_Prop!$C$2:$E$104,3,FALSE))</f>
        <v>Eje Transversal 4 Gobierno Legitimo, Fortalecimiento Local y Eficiencia</v>
      </c>
      <c r="N240" s="132">
        <v>1501</v>
      </c>
      <c r="O240" s="133">
        <v>79913046</v>
      </c>
      <c r="P240" s="131" t="s">
        <v>1303</v>
      </c>
      <c r="Q240" s="239">
        <v>30000000</v>
      </c>
      <c r="R240" s="65"/>
      <c r="S240" s="48"/>
      <c r="T240" s="49">
        <v>1</v>
      </c>
      <c r="U240" s="239">
        <v>10000000</v>
      </c>
      <c r="V240" s="251">
        <f t="shared" si="31"/>
        <v>40000000</v>
      </c>
      <c r="W240" s="257">
        <v>26166667</v>
      </c>
      <c r="X240" s="135">
        <v>44000</v>
      </c>
      <c r="Y240" s="135">
        <v>44006</v>
      </c>
      <c r="Z240" s="135">
        <v>44250</v>
      </c>
      <c r="AA240" s="136">
        <v>180</v>
      </c>
      <c r="AB240" s="136">
        <v>1</v>
      </c>
      <c r="AC240" s="136">
        <v>60</v>
      </c>
      <c r="AD240" s="133"/>
      <c r="AE240" s="137"/>
      <c r="AF240" s="135"/>
      <c r="AG240" s="134"/>
      <c r="AH240" s="131"/>
      <c r="AI240" s="131" t="s">
        <v>1474</v>
      </c>
      <c r="AJ240" s="131"/>
      <c r="AK240" s="131"/>
      <c r="AL240" s="138">
        <f t="shared" si="29"/>
        <v>0.65416667500000003</v>
      </c>
      <c r="AN240" s="73">
        <f>IF(SUMPRODUCT((A$14:A240=A240)*(B$14:B240=B240)*(D$14:D240=D240))&gt;1,0,1)</f>
        <v>1</v>
      </c>
      <c r="AO240" s="50" t="str">
        <f t="shared" si="33"/>
        <v>Contratos de prestación de servicios profesionales y de apoyo a la gestión</v>
      </c>
      <c r="AP240" s="50" t="str">
        <f t="shared" si="34"/>
        <v>Contratación directa</v>
      </c>
      <c r="AQ240" s="50" t="str">
        <f>IF(ISBLANK(G240),1,IFERROR(VLOOKUP(G240,Tipo!$C$12:$C$27,1,FALSE),"NO"))</f>
        <v>Prestación de servicios profesionales y de apoyo a la gestión, o para la ejecución de trabajos artísticos que sólo puedan encomendarse a determinadas personas naturales;</v>
      </c>
      <c r="AR240" s="50" t="str">
        <f t="shared" si="35"/>
        <v>Inversión</v>
      </c>
      <c r="AS240" s="50" t="str">
        <f>IF(ISBLANK(K240),1,IFERROR(VLOOKUP(K240,Eje_Pilar_Prop!C226:C327,1,FALSE),"NO"))</f>
        <v>NO</v>
      </c>
      <c r="AT240" s="50" t="str">
        <f t="shared" si="32"/>
        <v>SECOP II</v>
      </c>
      <c r="AU240" s="38">
        <f t="shared" si="36"/>
        <v>1</v>
      </c>
      <c r="AV240" s="50" t="str">
        <f t="shared" si="30"/>
        <v>Bogotá Mejor para Todos</v>
      </c>
    </row>
    <row r="241" spans="1:48" ht="45" customHeight="1">
      <c r="A241" s="204">
        <v>231</v>
      </c>
      <c r="B241" s="131">
        <v>2020</v>
      </c>
      <c r="C241" s="131" t="s">
        <v>353</v>
      </c>
      <c r="D241" s="210" t="s">
        <v>670</v>
      </c>
      <c r="E241" s="210" t="s">
        <v>140</v>
      </c>
      <c r="F241" s="210" t="s">
        <v>34</v>
      </c>
      <c r="G241" s="210" t="s">
        <v>161</v>
      </c>
      <c r="H241" s="229" t="s">
        <v>866</v>
      </c>
      <c r="I241" s="229" t="s">
        <v>135</v>
      </c>
      <c r="J241" s="229" t="s">
        <v>362</v>
      </c>
      <c r="K241" s="131">
        <v>45</v>
      </c>
      <c r="L241" s="234" t="str">
        <f>IF(ISERROR(VLOOKUP(K241,Eje_Pilar_Prop!$C$2:$E$104,2,FALSE))," ",VLOOKUP(K241,Eje_Pilar_Prop!$C$2:$E$104,2,FALSE))</f>
        <v>Gobernanza e influencia local, regional e internacional</v>
      </c>
      <c r="M241" s="234" t="str">
        <f>IF(ISERROR(VLOOKUP(K241,Eje_Pilar_Prop!$C$2:$E$104,3,FALSE))," ",VLOOKUP(K241,Eje_Pilar_Prop!$C$2:$E$104,3,FALSE))</f>
        <v>Eje Transversal 4 Gobierno Legitimo, Fortalecimiento Local y Eficiencia</v>
      </c>
      <c r="N241" s="132">
        <v>1501</v>
      </c>
      <c r="O241" s="133">
        <v>1020713778</v>
      </c>
      <c r="P241" s="131" t="s">
        <v>1304</v>
      </c>
      <c r="Q241" s="239">
        <v>30000000</v>
      </c>
      <c r="R241" s="65"/>
      <c r="S241" s="48"/>
      <c r="T241" s="49">
        <v>1</v>
      </c>
      <c r="U241" s="239">
        <v>10000000</v>
      </c>
      <c r="V241" s="251">
        <f t="shared" si="31"/>
        <v>40000000</v>
      </c>
      <c r="W241" s="257">
        <v>26333333</v>
      </c>
      <c r="X241" s="135">
        <v>44001</v>
      </c>
      <c r="Y241" s="135">
        <v>44005</v>
      </c>
      <c r="Z241" s="135">
        <v>44249</v>
      </c>
      <c r="AA241" s="136">
        <v>180</v>
      </c>
      <c r="AB241" s="136">
        <v>1</v>
      </c>
      <c r="AC241" s="136">
        <v>60</v>
      </c>
      <c r="AD241" s="133"/>
      <c r="AE241" s="137"/>
      <c r="AF241" s="135"/>
      <c r="AG241" s="134"/>
      <c r="AH241" s="131"/>
      <c r="AI241" s="131" t="s">
        <v>1474</v>
      </c>
      <c r="AJ241" s="131"/>
      <c r="AK241" s="131"/>
      <c r="AL241" s="138">
        <f t="shared" si="29"/>
        <v>0.65833332499999997</v>
      </c>
      <c r="AN241" s="73">
        <f>IF(SUMPRODUCT((A$14:A241=A241)*(B$14:B241=B241)*(D$14:D241=D241))&gt;1,0,1)</f>
        <v>1</v>
      </c>
      <c r="AO241" s="50" t="str">
        <f t="shared" si="33"/>
        <v>Contratos de prestación de servicios profesionales y de apoyo a la gestión</v>
      </c>
      <c r="AP241" s="50" t="str">
        <f t="shared" si="34"/>
        <v>Contratación directa</v>
      </c>
      <c r="AQ241" s="50" t="str">
        <f>IF(ISBLANK(G241),1,IFERROR(VLOOKUP(G241,Tipo!$C$12:$C$27,1,FALSE),"NO"))</f>
        <v>Prestación de servicios profesionales y de apoyo a la gestión, o para la ejecución de trabajos artísticos que sólo puedan encomendarse a determinadas personas naturales;</v>
      </c>
      <c r="AR241" s="50" t="str">
        <f t="shared" si="35"/>
        <v>Inversión</v>
      </c>
      <c r="AS241" s="50" t="str">
        <f>IF(ISBLANK(K241),1,IFERROR(VLOOKUP(K241,Eje_Pilar_Prop!C227:C328,1,FALSE),"NO"))</f>
        <v>NO</v>
      </c>
      <c r="AT241" s="50" t="str">
        <f t="shared" si="32"/>
        <v>SECOP II</v>
      </c>
      <c r="AU241" s="38">
        <f t="shared" si="36"/>
        <v>1</v>
      </c>
      <c r="AV241" s="50" t="str">
        <f t="shared" si="30"/>
        <v>Bogotá Mejor para Todos</v>
      </c>
    </row>
    <row r="242" spans="1:48" ht="45" customHeight="1">
      <c r="A242" s="204">
        <v>233</v>
      </c>
      <c r="B242" s="131">
        <v>2020</v>
      </c>
      <c r="C242" s="131" t="s">
        <v>353</v>
      </c>
      <c r="D242" s="210" t="s">
        <v>671</v>
      </c>
      <c r="E242" s="210" t="s">
        <v>140</v>
      </c>
      <c r="F242" s="210" t="s">
        <v>34</v>
      </c>
      <c r="G242" s="210" t="s">
        <v>161</v>
      </c>
      <c r="H242" s="229" t="s">
        <v>987</v>
      </c>
      <c r="I242" s="229" t="s">
        <v>135</v>
      </c>
      <c r="J242" s="229" t="s">
        <v>362</v>
      </c>
      <c r="K242" s="131">
        <v>45</v>
      </c>
      <c r="L242" s="234" t="str">
        <f>IF(ISERROR(VLOOKUP(K242,Eje_Pilar_Prop!$C$2:$E$104,2,FALSE))," ",VLOOKUP(K242,Eje_Pilar_Prop!$C$2:$E$104,2,FALSE))</f>
        <v>Gobernanza e influencia local, regional e internacional</v>
      </c>
      <c r="M242" s="234" t="str">
        <f>IF(ISERROR(VLOOKUP(K242,Eje_Pilar_Prop!$C$2:$E$104,3,FALSE))," ",VLOOKUP(K242,Eje_Pilar_Prop!$C$2:$E$104,3,FALSE))</f>
        <v>Eje Transversal 4 Gobierno Legitimo, Fortalecimiento Local y Eficiencia</v>
      </c>
      <c r="N242" s="132">
        <v>1501</v>
      </c>
      <c r="O242" s="133">
        <v>79709686</v>
      </c>
      <c r="P242" s="131" t="s">
        <v>1305</v>
      </c>
      <c r="Q242" s="239">
        <v>27500000</v>
      </c>
      <c r="R242" s="65"/>
      <c r="S242" s="48"/>
      <c r="T242" s="49">
        <v>1</v>
      </c>
      <c r="U242" s="239">
        <v>10000000</v>
      </c>
      <c r="V242" s="251">
        <f t="shared" si="31"/>
        <v>37500000</v>
      </c>
      <c r="W242" s="257">
        <v>23833333</v>
      </c>
      <c r="X242" s="135">
        <v>44015</v>
      </c>
      <c r="Y242" s="135">
        <v>44020</v>
      </c>
      <c r="Z242" s="135">
        <v>44249</v>
      </c>
      <c r="AA242" s="136">
        <v>165</v>
      </c>
      <c r="AB242" s="136">
        <v>1</v>
      </c>
      <c r="AC242" s="136">
        <v>60</v>
      </c>
      <c r="AD242" s="133"/>
      <c r="AE242" s="137"/>
      <c r="AF242" s="135"/>
      <c r="AG242" s="134"/>
      <c r="AH242" s="131"/>
      <c r="AI242" s="131"/>
      <c r="AJ242" s="131" t="s">
        <v>1474</v>
      </c>
      <c r="AK242" s="131"/>
      <c r="AL242" s="138">
        <f t="shared" si="29"/>
        <v>0.63555554666666669</v>
      </c>
      <c r="AN242" s="73">
        <f>IF(SUMPRODUCT((A$14:A242=A242)*(B$14:B242=B242)*(D$14:D242=D242))&gt;1,0,1)</f>
        <v>1</v>
      </c>
      <c r="AO242" s="50" t="str">
        <f t="shared" si="33"/>
        <v>Contratos de prestación de servicios profesionales y de apoyo a la gestión</v>
      </c>
      <c r="AP242" s="50" t="str">
        <f t="shared" si="34"/>
        <v>Contratación directa</v>
      </c>
      <c r="AQ242" s="50" t="str">
        <f>IF(ISBLANK(G242),1,IFERROR(VLOOKUP(G242,Tipo!$C$12:$C$27,1,FALSE),"NO"))</f>
        <v>Prestación de servicios profesionales y de apoyo a la gestión, o para la ejecución de trabajos artísticos que sólo puedan encomendarse a determinadas personas naturales;</v>
      </c>
      <c r="AR242" s="50" t="str">
        <f t="shared" si="35"/>
        <v>Inversión</v>
      </c>
      <c r="AS242" s="50" t="str">
        <f>IF(ISBLANK(K242),1,IFERROR(VLOOKUP(K242,Eje_Pilar_Prop!C228:C329,1,FALSE),"NO"))</f>
        <v>NO</v>
      </c>
      <c r="AT242" s="50" t="str">
        <f t="shared" si="32"/>
        <v>SECOP II</v>
      </c>
      <c r="AU242" s="38">
        <f t="shared" si="36"/>
        <v>1</v>
      </c>
      <c r="AV242" s="50" t="str">
        <f t="shared" si="30"/>
        <v>Bogotá Mejor para Todos</v>
      </c>
    </row>
    <row r="243" spans="1:48" ht="45" customHeight="1">
      <c r="A243" s="204">
        <v>234</v>
      </c>
      <c r="B243" s="131">
        <v>2020</v>
      </c>
      <c r="C243" s="131" t="s">
        <v>353</v>
      </c>
      <c r="D243" s="210" t="s">
        <v>672</v>
      </c>
      <c r="E243" s="210" t="s">
        <v>140</v>
      </c>
      <c r="F243" s="210" t="s">
        <v>34</v>
      </c>
      <c r="G243" s="210" t="s">
        <v>161</v>
      </c>
      <c r="H243" s="229" t="s">
        <v>892</v>
      </c>
      <c r="I243" s="229" t="s">
        <v>135</v>
      </c>
      <c r="J243" s="229" t="s">
        <v>362</v>
      </c>
      <c r="K243" s="131">
        <v>45</v>
      </c>
      <c r="L243" s="234" t="str">
        <f>IF(ISERROR(VLOOKUP(K243,Eje_Pilar_Prop!$C$2:$E$104,2,FALSE))," ",VLOOKUP(K243,Eje_Pilar_Prop!$C$2:$E$104,2,FALSE))</f>
        <v>Gobernanza e influencia local, regional e internacional</v>
      </c>
      <c r="M243" s="234" t="str">
        <f>IF(ISERROR(VLOOKUP(K243,Eje_Pilar_Prop!$C$2:$E$104,3,FALSE))," ",VLOOKUP(K243,Eje_Pilar_Prop!$C$2:$E$104,3,FALSE))</f>
        <v>Eje Transversal 4 Gobierno Legitimo, Fortalecimiento Local y Eficiencia</v>
      </c>
      <c r="N243" s="132">
        <v>1501</v>
      </c>
      <c r="O243" s="133">
        <v>11259477</v>
      </c>
      <c r="P243" s="131" t="s">
        <v>1306</v>
      </c>
      <c r="Q243" s="239">
        <v>27300000</v>
      </c>
      <c r="R243" s="65"/>
      <c r="S243" s="48"/>
      <c r="T243" s="49">
        <v>1</v>
      </c>
      <c r="U243" s="239">
        <v>8400000</v>
      </c>
      <c r="V243" s="251">
        <f t="shared" si="31"/>
        <v>35700000</v>
      </c>
      <c r="W243" s="257">
        <v>23660000</v>
      </c>
      <c r="X243" s="135">
        <v>43993</v>
      </c>
      <c r="Y243" s="135">
        <v>43994</v>
      </c>
      <c r="Z243" s="135">
        <v>44253</v>
      </c>
      <c r="AA243" s="136">
        <v>195</v>
      </c>
      <c r="AB243" s="136">
        <v>1</v>
      </c>
      <c r="AC243" s="136">
        <v>60</v>
      </c>
      <c r="AD243" s="133"/>
      <c r="AE243" s="137"/>
      <c r="AF243" s="135"/>
      <c r="AG243" s="134"/>
      <c r="AH243" s="131"/>
      <c r="AI243" s="131" t="s">
        <v>1474</v>
      </c>
      <c r="AJ243" s="131"/>
      <c r="AK243" s="131"/>
      <c r="AL243" s="138">
        <f t="shared" si="29"/>
        <v>0.66274509803921566</v>
      </c>
      <c r="AN243" s="73">
        <f>IF(SUMPRODUCT((A$14:A243=A243)*(B$14:B243=B243)*(D$14:D243=D243))&gt;1,0,1)</f>
        <v>1</v>
      </c>
      <c r="AO243" s="50" t="str">
        <f t="shared" si="33"/>
        <v>Contratos de prestación de servicios profesionales y de apoyo a la gestión</v>
      </c>
      <c r="AP243" s="50" t="str">
        <f t="shared" si="34"/>
        <v>Contratación directa</v>
      </c>
      <c r="AQ243" s="50" t="str">
        <f>IF(ISBLANK(G243),1,IFERROR(VLOOKUP(G243,Tipo!$C$12:$C$27,1,FALSE),"NO"))</f>
        <v>Prestación de servicios profesionales y de apoyo a la gestión, o para la ejecución de trabajos artísticos que sólo puedan encomendarse a determinadas personas naturales;</v>
      </c>
      <c r="AR243" s="50" t="str">
        <f t="shared" si="35"/>
        <v>Inversión</v>
      </c>
      <c r="AS243" s="50" t="str">
        <f>IF(ISBLANK(K243),1,IFERROR(VLOOKUP(K243,Eje_Pilar_Prop!C229:C330,1,FALSE),"NO"))</f>
        <v>NO</v>
      </c>
      <c r="AT243" s="50" t="str">
        <f t="shared" si="32"/>
        <v>SECOP II</v>
      </c>
      <c r="AU243" s="38">
        <f t="shared" si="36"/>
        <v>1</v>
      </c>
      <c r="AV243" s="50" t="str">
        <f t="shared" si="30"/>
        <v>Bogotá Mejor para Todos</v>
      </c>
    </row>
    <row r="244" spans="1:48" ht="45" customHeight="1">
      <c r="A244" s="204">
        <v>235</v>
      </c>
      <c r="B244" s="131">
        <v>2020</v>
      </c>
      <c r="C244" s="131" t="s">
        <v>353</v>
      </c>
      <c r="D244" s="210" t="s">
        <v>673</v>
      </c>
      <c r="E244" s="210" t="s">
        <v>140</v>
      </c>
      <c r="F244" s="210" t="s">
        <v>34</v>
      </c>
      <c r="G244" s="210" t="s">
        <v>161</v>
      </c>
      <c r="H244" s="229" t="s">
        <v>892</v>
      </c>
      <c r="I244" s="229" t="s">
        <v>135</v>
      </c>
      <c r="J244" s="229" t="s">
        <v>362</v>
      </c>
      <c r="K244" s="131">
        <v>45</v>
      </c>
      <c r="L244" s="234" t="str">
        <f>IF(ISERROR(VLOOKUP(K244,Eje_Pilar_Prop!$C$2:$E$104,2,FALSE))," ",VLOOKUP(K244,Eje_Pilar_Prop!$C$2:$E$104,2,FALSE))</f>
        <v>Gobernanza e influencia local, regional e internacional</v>
      </c>
      <c r="M244" s="234" t="str">
        <f>IF(ISERROR(VLOOKUP(K244,Eje_Pilar_Prop!$C$2:$E$104,3,FALSE))," ",VLOOKUP(K244,Eje_Pilar_Prop!$C$2:$E$104,3,FALSE))</f>
        <v>Eje Transversal 4 Gobierno Legitimo, Fortalecimiento Local y Eficiencia</v>
      </c>
      <c r="N244" s="132">
        <v>1501</v>
      </c>
      <c r="O244" s="133">
        <v>80206503</v>
      </c>
      <c r="P244" s="131" t="s">
        <v>1307</v>
      </c>
      <c r="Q244" s="239">
        <v>35750000</v>
      </c>
      <c r="R244" s="65"/>
      <c r="S244" s="48"/>
      <c r="T244" s="49">
        <v>1</v>
      </c>
      <c r="U244" s="239">
        <v>11000000</v>
      </c>
      <c r="V244" s="251">
        <f t="shared" si="31"/>
        <v>46750000</v>
      </c>
      <c r="W244" s="257">
        <v>30983333</v>
      </c>
      <c r="X244" s="135">
        <v>43993</v>
      </c>
      <c r="Y244" s="135">
        <v>43994</v>
      </c>
      <c r="Z244" s="135">
        <v>44253</v>
      </c>
      <c r="AA244" s="136">
        <v>195</v>
      </c>
      <c r="AB244" s="136">
        <v>1</v>
      </c>
      <c r="AC244" s="136">
        <v>60</v>
      </c>
      <c r="AD244" s="133"/>
      <c r="AE244" s="137"/>
      <c r="AF244" s="135"/>
      <c r="AG244" s="134"/>
      <c r="AH244" s="131"/>
      <c r="AI244" s="131" t="s">
        <v>1474</v>
      </c>
      <c r="AJ244" s="131"/>
      <c r="AK244" s="131"/>
      <c r="AL244" s="138">
        <f t="shared" si="29"/>
        <v>0.66274509090909095</v>
      </c>
      <c r="AN244" s="73">
        <f>IF(SUMPRODUCT((A$14:A244=A244)*(B$14:B244=B244)*(D$14:D244=D244))&gt;1,0,1)</f>
        <v>1</v>
      </c>
      <c r="AO244" s="50" t="str">
        <f t="shared" si="33"/>
        <v>Contratos de prestación de servicios profesionales y de apoyo a la gestión</v>
      </c>
      <c r="AP244" s="50" t="str">
        <f t="shared" si="34"/>
        <v>Contratación directa</v>
      </c>
      <c r="AQ244" s="50" t="str">
        <f>IF(ISBLANK(G244),1,IFERROR(VLOOKUP(G244,Tipo!$C$12:$C$27,1,FALSE),"NO"))</f>
        <v>Prestación de servicios profesionales y de apoyo a la gestión, o para la ejecución de trabajos artísticos que sólo puedan encomendarse a determinadas personas naturales;</v>
      </c>
      <c r="AR244" s="50" t="str">
        <f t="shared" si="35"/>
        <v>Inversión</v>
      </c>
      <c r="AS244" s="50" t="str">
        <f>IF(ISBLANK(K244),1,IFERROR(VLOOKUP(K244,Eje_Pilar_Prop!C230:C331,1,FALSE),"NO"))</f>
        <v>NO</v>
      </c>
      <c r="AT244" s="50" t="str">
        <f t="shared" si="32"/>
        <v>SECOP II</v>
      </c>
      <c r="AU244" s="38">
        <f t="shared" si="36"/>
        <v>1</v>
      </c>
      <c r="AV244" s="50" t="str">
        <f t="shared" si="30"/>
        <v>Bogotá Mejor para Todos</v>
      </c>
    </row>
    <row r="245" spans="1:48" ht="45" customHeight="1">
      <c r="A245" s="204">
        <v>236</v>
      </c>
      <c r="B245" s="131">
        <v>2020</v>
      </c>
      <c r="C245" s="131" t="s">
        <v>353</v>
      </c>
      <c r="D245" s="210" t="s">
        <v>674</v>
      </c>
      <c r="E245" s="210" t="s">
        <v>140</v>
      </c>
      <c r="F245" s="210" t="s">
        <v>34</v>
      </c>
      <c r="G245" s="210" t="s">
        <v>161</v>
      </c>
      <c r="H245" s="229" t="s">
        <v>892</v>
      </c>
      <c r="I245" s="229" t="s">
        <v>135</v>
      </c>
      <c r="J245" s="229" t="s">
        <v>362</v>
      </c>
      <c r="K245" s="131">
        <v>45</v>
      </c>
      <c r="L245" s="234" t="str">
        <f>IF(ISERROR(VLOOKUP(K245,Eje_Pilar_Prop!$C$2:$E$104,2,FALSE))," ",VLOOKUP(K245,Eje_Pilar_Prop!$C$2:$E$104,2,FALSE))</f>
        <v>Gobernanza e influencia local, regional e internacional</v>
      </c>
      <c r="M245" s="234" t="str">
        <f>IF(ISERROR(VLOOKUP(K245,Eje_Pilar_Prop!$C$2:$E$104,3,FALSE))," ",VLOOKUP(K245,Eje_Pilar_Prop!$C$2:$E$104,3,FALSE))</f>
        <v>Eje Transversal 4 Gobierno Legitimo, Fortalecimiento Local y Eficiencia</v>
      </c>
      <c r="N245" s="132">
        <v>1501</v>
      </c>
      <c r="O245" s="133">
        <v>12275921</v>
      </c>
      <c r="P245" s="131" t="s">
        <v>1308</v>
      </c>
      <c r="Q245" s="239">
        <v>27300000</v>
      </c>
      <c r="R245" s="65"/>
      <c r="S245" s="48"/>
      <c r="T245" s="49">
        <v>1</v>
      </c>
      <c r="U245" s="239">
        <v>8400000</v>
      </c>
      <c r="V245" s="251">
        <f t="shared" si="31"/>
        <v>35700000</v>
      </c>
      <c r="W245" s="257">
        <v>23800000</v>
      </c>
      <c r="X245" s="135">
        <v>43992</v>
      </c>
      <c r="Y245" s="135">
        <v>43993</v>
      </c>
      <c r="Z245" s="135">
        <v>44252</v>
      </c>
      <c r="AA245" s="136">
        <v>195</v>
      </c>
      <c r="AB245" s="136">
        <v>1</v>
      </c>
      <c r="AC245" s="136">
        <v>60</v>
      </c>
      <c r="AD245" s="133"/>
      <c r="AE245" s="137"/>
      <c r="AF245" s="135"/>
      <c r="AG245" s="134"/>
      <c r="AH245" s="131"/>
      <c r="AI245" s="131" t="s">
        <v>1474</v>
      </c>
      <c r="AJ245" s="131"/>
      <c r="AK245" s="131"/>
      <c r="AL245" s="138">
        <f t="shared" si="29"/>
        <v>0.66666666666666663</v>
      </c>
      <c r="AN245" s="73">
        <f>IF(SUMPRODUCT((A$14:A245=A245)*(B$14:B245=B245)*(D$14:D245=D245))&gt;1,0,1)</f>
        <v>1</v>
      </c>
      <c r="AO245" s="50" t="str">
        <f t="shared" si="33"/>
        <v>Contratos de prestación de servicios profesionales y de apoyo a la gestión</v>
      </c>
      <c r="AP245" s="50" t="str">
        <f t="shared" si="34"/>
        <v>Contratación directa</v>
      </c>
      <c r="AQ245" s="50" t="str">
        <f>IF(ISBLANK(G245),1,IFERROR(VLOOKUP(G245,Tipo!$C$12:$C$27,1,FALSE),"NO"))</f>
        <v>Prestación de servicios profesionales y de apoyo a la gestión, o para la ejecución de trabajos artísticos que sólo puedan encomendarse a determinadas personas naturales;</v>
      </c>
      <c r="AR245" s="50" t="str">
        <f t="shared" si="35"/>
        <v>Inversión</v>
      </c>
      <c r="AS245" s="50" t="str">
        <f>IF(ISBLANK(K245),1,IFERROR(VLOOKUP(K245,Eje_Pilar_Prop!C231:C332,1,FALSE),"NO"))</f>
        <v>NO</v>
      </c>
      <c r="AT245" s="50" t="str">
        <f t="shared" si="32"/>
        <v>SECOP II</v>
      </c>
      <c r="AU245" s="38">
        <f t="shared" si="36"/>
        <v>1</v>
      </c>
      <c r="AV245" s="50" t="str">
        <f t="shared" si="30"/>
        <v>Bogotá Mejor para Todos</v>
      </c>
    </row>
    <row r="246" spans="1:48" ht="45" customHeight="1">
      <c r="A246" s="204">
        <v>237</v>
      </c>
      <c r="B246" s="131">
        <v>2020</v>
      </c>
      <c r="C246" s="131" t="s">
        <v>353</v>
      </c>
      <c r="D246" s="210" t="s">
        <v>675</v>
      </c>
      <c r="E246" s="210" t="s">
        <v>140</v>
      </c>
      <c r="F246" s="210" t="s">
        <v>34</v>
      </c>
      <c r="G246" s="210" t="s">
        <v>161</v>
      </c>
      <c r="H246" s="229" t="s">
        <v>983</v>
      </c>
      <c r="I246" s="229" t="s">
        <v>135</v>
      </c>
      <c r="J246" s="229" t="s">
        <v>362</v>
      </c>
      <c r="K246" s="131">
        <v>45</v>
      </c>
      <c r="L246" s="234" t="str">
        <f>IF(ISERROR(VLOOKUP(K246,Eje_Pilar_Prop!$C$2:$E$104,2,FALSE))," ",VLOOKUP(K246,Eje_Pilar_Prop!$C$2:$E$104,2,FALSE))</f>
        <v>Gobernanza e influencia local, regional e internacional</v>
      </c>
      <c r="M246" s="234" t="str">
        <f>IF(ISERROR(VLOOKUP(K246,Eje_Pilar_Prop!$C$2:$E$104,3,FALSE))," ",VLOOKUP(K246,Eje_Pilar_Prop!$C$2:$E$104,3,FALSE))</f>
        <v>Eje Transversal 4 Gobierno Legitimo, Fortalecimiento Local y Eficiencia</v>
      </c>
      <c r="N246" s="132">
        <v>1501</v>
      </c>
      <c r="O246" s="133">
        <v>1136885951</v>
      </c>
      <c r="P246" s="131" t="s">
        <v>1151</v>
      </c>
      <c r="Q246" s="239">
        <v>27300000</v>
      </c>
      <c r="R246" s="65"/>
      <c r="S246" s="48"/>
      <c r="T246" s="49">
        <v>0</v>
      </c>
      <c r="U246" s="239">
        <v>0</v>
      </c>
      <c r="V246" s="251">
        <f t="shared" si="31"/>
        <v>27300000</v>
      </c>
      <c r="W246" s="257">
        <v>12600000</v>
      </c>
      <c r="X246" s="135">
        <v>43992</v>
      </c>
      <c r="Y246" s="135">
        <v>43993</v>
      </c>
      <c r="Z246" s="135">
        <v>44190</v>
      </c>
      <c r="AA246" s="136">
        <v>195</v>
      </c>
      <c r="AB246" s="136">
        <v>0</v>
      </c>
      <c r="AC246" s="136">
        <v>0</v>
      </c>
      <c r="AD246" s="133"/>
      <c r="AE246" s="137"/>
      <c r="AF246" s="135"/>
      <c r="AG246" s="134"/>
      <c r="AH246" s="131"/>
      <c r="AI246" s="131"/>
      <c r="AJ246" s="131" t="s">
        <v>1474</v>
      </c>
      <c r="AK246" s="131"/>
      <c r="AL246" s="138">
        <f t="shared" si="29"/>
        <v>0.46153846153846156</v>
      </c>
      <c r="AN246" s="73">
        <f>IF(SUMPRODUCT((A$14:A246=A246)*(B$14:B246=B246)*(D$14:D246=D246))&gt;1,0,1)</f>
        <v>1</v>
      </c>
      <c r="AO246" s="50" t="str">
        <f t="shared" si="33"/>
        <v>Contratos de prestación de servicios profesionales y de apoyo a la gestión</v>
      </c>
      <c r="AP246" s="50" t="str">
        <f t="shared" si="34"/>
        <v>Contratación directa</v>
      </c>
      <c r="AQ246" s="50" t="str">
        <f>IF(ISBLANK(G246),1,IFERROR(VLOOKUP(G246,Tipo!$C$12:$C$27,1,FALSE),"NO"))</f>
        <v>Prestación de servicios profesionales y de apoyo a la gestión, o para la ejecución de trabajos artísticos que sólo puedan encomendarse a determinadas personas naturales;</v>
      </c>
      <c r="AR246" s="50" t="str">
        <f t="shared" si="35"/>
        <v>Inversión</v>
      </c>
      <c r="AS246" s="50" t="str">
        <f>IF(ISBLANK(K246),1,IFERROR(VLOOKUP(K246,Eje_Pilar_Prop!C232:C333,1,FALSE),"NO"))</f>
        <v>NO</v>
      </c>
      <c r="AT246" s="50" t="str">
        <f t="shared" si="32"/>
        <v>SECOP II</v>
      </c>
      <c r="AU246" s="38">
        <f t="shared" si="36"/>
        <v>1</v>
      </c>
      <c r="AV246" s="50" t="str">
        <f t="shared" si="30"/>
        <v>Bogotá Mejor para Todos</v>
      </c>
    </row>
    <row r="247" spans="1:48" ht="45" customHeight="1">
      <c r="A247" s="204">
        <v>238</v>
      </c>
      <c r="B247" s="131">
        <v>2020</v>
      </c>
      <c r="C247" s="131" t="s">
        <v>353</v>
      </c>
      <c r="D247" s="210" t="s">
        <v>676</v>
      </c>
      <c r="E247" s="210" t="s">
        <v>140</v>
      </c>
      <c r="F247" s="210" t="s">
        <v>34</v>
      </c>
      <c r="G247" s="210" t="s">
        <v>161</v>
      </c>
      <c r="H247" s="229" t="s">
        <v>988</v>
      </c>
      <c r="I247" s="229" t="s">
        <v>135</v>
      </c>
      <c r="J247" s="229" t="s">
        <v>362</v>
      </c>
      <c r="K247" s="131">
        <v>45</v>
      </c>
      <c r="L247" s="234" t="str">
        <f>IF(ISERROR(VLOOKUP(K247,Eje_Pilar_Prop!$C$2:$E$104,2,FALSE))," ",VLOOKUP(K247,Eje_Pilar_Prop!$C$2:$E$104,2,FALSE))</f>
        <v>Gobernanza e influencia local, regional e internacional</v>
      </c>
      <c r="M247" s="234" t="str">
        <f>IF(ISERROR(VLOOKUP(K247,Eje_Pilar_Prop!$C$2:$E$104,3,FALSE))," ",VLOOKUP(K247,Eje_Pilar_Prop!$C$2:$E$104,3,FALSE))</f>
        <v>Eje Transversal 4 Gobierno Legitimo, Fortalecimiento Local y Eficiencia</v>
      </c>
      <c r="N247" s="132">
        <v>1501</v>
      </c>
      <c r="O247" s="133">
        <v>1022362034</v>
      </c>
      <c r="P247" s="131" t="s">
        <v>1309</v>
      </c>
      <c r="Q247" s="273">
        <v>14300000</v>
      </c>
      <c r="R247" s="65"/>
      <c r="S247" s="48"/>
      <c r="T247" s="287">
        <v>1</v>
      </c>
      <c r="U247" s="239">
        <v>4400000</v>
      </c>
      <c r="V247" s="251">
        <f t="shared" si="31"/>
        <v>18700000</v>
      </c>
      <c r="W247" s="257">
        <v>9826667</v>
      </c>
      <c r="X247" s="135">
        <v>43993</v>
      </c>
      <c r="Y247" s="135">
        <v>43994</v>
      </c>
      <c r="Z247" s="135">
        <v>44253</v>
      </c>
      <c r="AA247" s="136">
        <v>195</v>
      </c>
      <c r="AB247" s="136">
        <v>1</v>
      </c>
      <c r="AC247" s="136">
        <v>60</v>
      </c>
      <c r="AD247" s="133">
        <v>87712716</v>
      </c>
      <c r="AE247" s="137" t="s">
        <v>1467</v>
      </c>
      <c r="AF247" s="135">
        <v>44029</v>
      </c>
      <c r="AG247" s="134"/>
      <c r="AH247" s="131"/>
      <c r="AI247" s="131" t="s">
        <v>1474</v>
      </c>
      <c r="AJ247" s="131"/>
      <c r="AK247" s="131"/>
      <c r="AL247" s="138">
        <f t="shared" si="29"/>
        <v>0.52549021390374329</v>
      </c>
      <c r="AN247" s="73">
        <f>IF(SUMPRODUCT((A$14:A247=A247)*(B$14:B247=B247)*(D$14:D247=D247))&gt;1,0,1)</f>
        <v>1</v>
      </c>
      <c r="AO247" s="50" t="str">
        <f t="shared" si="33"/>
        <v>Contratos de prestación de servicios profesionales y de apoyo a la gestión</v>
      </c>
      <c r="AP247" s="50" t="str">
        <f t="shared" si="34"/>
        <v>Contratación directa</v>
      </c>
      <c r="AQ247" s="50" t="str">
        <f>IF(ISBLANK(G247),1,IFERROR(VLOOKUP(G247,Tipo!$C$12:$C$27,1,FALSE),"NO"))</f>
        <v>Prestación de servicios profesionales y de apoyo a la gestión, o para la ejecución de trabajos artísticos que sólo puedan encomendarse a determinadas personas naturales;</v>
      </c>
      <c r="AR247" s="50" t="str">
        <f t="shared" si="35"/>
        <v>Inversión</v>
      </c>
      <c r="AS247" s="50" t="str">
        <f>IF(ISBLANK(K247),1,IFERROR(VLOOKUP(K247,Eje_Pilar_Prop!C233:C334,1,FALSE),"NO"))</f>
        <v>NO</v>
      </c>
      <c r="AT247" s="50" t="str">
        <f t="shared" si="32"/>
        <v>SECOP II</v>
      </c>
      <c r="AU247" s="38">
        <f t="shared" si="36"/>
        <v>1</v>
      </c>
      <c r="AV247" s="50" t="str">
        <f t="shared" si="30"/>
        <v>Bogotá Mejor para Todos</v>
      </c>
    </row>
    <row r="248" spans="1:48" ht="45" customHeight="1">
      <c r="A248" s="204">
        <v>239</v>
      </c>
      <c r="B248" s="131">
        <v>2020</v>
      </c>
      <c r="C248" s="131" t="s">
        <v>353</v>
      </c>
      <c r="D248" s="210" t="s">
        <v>677</v>
      </c>
      <c r="E248" s="210" t="s">
        <v>140</v>
      </c>
      <c r="F248" s="210" t="s">
        <v>34</v>
      </c>
      <c r="G248" s="210" t="s">
        <v>161</v>
      </c>
      <c r="H248" s="229" t="s">
        <v>989</v>
      </c>
      <c r="I248" s="229" t="s">
        <v>135</v>
      </c>
      <c r="J248" s="229" t="s">
        <v>362</v>
      </c>
      <c r="K248" s="131">
        <v>45</v>
      </c>
      <c r="L248" s="234" t="str">
        <f>IF(ISERROR(VLOOKUP(K248,Eje_Pilar_Prop!$C$2:$E$104,2,FALSE))," ",VLOOKUP(K248,Eje_Pilar_Prop!$C$2:$E$104,2,FALSE))</f>
        <v>Gobernanza e influencia local, regional e internacional</v>
      </c>
      <c r="M248" s="234" t="str">
        <f>IF(ISERROR(VLOOKUP(K248,Eje_Pilar_Prop!$C$2:$E$104,3,FALSE))," ",VLOOKUP(K248,Eje_Pilar_Prop!$C$2:$E$104,3,FALSE))</f>
        <v>Eje Transversal 4 Gobierno Legitimo, Fortalecimiento Local y Eficiencia</v>
      </c>
      <c r="N248" s="132">
        <v>1501</v>
      </c>
      <c r="O248" s="133">
        <v>52833699</v>
      </c>
      <c r="P248" s="131" t="s">
        <v>1310</v>
      </c>
      <c r="Q248" s="239">
        <v>14300000</v>
      </c>
      <c r="R248" s="65"/>
      <c r="S248" s="48"/>
      <c r="T248" s="287">
        <v>1</v>
      </c>
      <c r="U248" s="239">
        <v>4400000</v>
      </c>
      <c r="V248" s="251">
        <f t="shared" si="31"/>
        <v>18700000</v>
      </c>
      <c r="W248" s="257">
        <v>12393333</v>
      </c>
      <c r="X248" s="135">
        <v>43993</v>
      </c>
      <c r="Y248" s="135">
        <v>43994</v>
      </c>
      <c r="Z248" s="135">
        <v>44253</v>
      </c>
      <c r="AA248" s="136">
        <v>195</v>
      </c>
      <c r="AB248" s="136">
        <v>1</v>
      </c>
      <c r="AC248" s="136">
        <v>60</v>
      </c>
      <c r="AD248" s="133"/>
      <c r="AE248" s="137"/>
      <c r="AF248" s="135"/>
      <c r="AG248" s="134"/>
      <c r="AH248" s="131"/>
      <c r="AI248" s="131" t="s">
        <v>1474</v>
      </c>
      <c r="AJ248" s="131"/>
      <c r="AK248" s="131"/>
      <c r="AL248" s="138">
        <f t="shared" si="29"/>
        <v>0.66274508021390377</v>
      </c>
      <c r="AN248" s="73">
        <f>IF(SUMPRODUCT((A$14:A248=A248)*(B$14:B248=B248)*(D$14:D248=D248))&gt;1,0,1)</f>
        <v>1</v>
      </c>
      <c r="AO248" s="50" t="str">
        <f t="shared" si="33"/>
        <v>Contratos de prestación de servicios profesionales y de apoyo a la gestión</v>
      </c>
      <c r="AP248" s="50" t="str">
        <f t="shared" si="34"/>
        <v>Contratación directa</v>
      </c>
      <c r="AQ248" s="50" t="str">
        <f>IF(ISBLANK(G248),1,IFERROR(VLOOKUP(G248,Tipo!$C$12:$C$27,1,FALSE),"NO"))</f>
        <v>Prestación de servicios profesionales y de apoyo a la gestión, o para la ejecución de trabajos artísticos que sólo puedan encomendarse a determinadas personas naturales;</v>
      </c>
      <c r="AR248" s="50" t="str">
        <f t="shared" si="35"/>
        <v>Inversión</v>
      </c>
      <c r="AS248" s="50" t="str">
        <f>IF(ISBLANK(K248),1,IFERROR(VLOOKUP(K248,Eje_Pilar_Prop!C234:C335,1,FALSE),"NO"))</f>
        <v>NO</v>
      </c>
      <c r="AT248" s="50" t="str">
        <f t="shared" si="32"/>
        <v>SECOP II</v>
      </c>
      <c r="AU248" s="38">
        <f t="shared" si="36"/>
        <v>1</v>
      </c>
      <c r="AV248" s="50" t="str">
        <f t="shared" si="30"/>
        <v>Bogotá Mejor para Todos</v>
      </c>
    </row>
    <row r="249" spans="1:48" ht="45" customHeight="1">
      <c r="A249" s="204">
        <v>240</v>
      </c>
      <c r="B249" s="131">
        <v>2020</v>
      </c>
      <c r="C249" s="131" t="s">
        <v>353</v>
      </c>
      <c r="D249" s="210" t="s">
        <v>678</v>
      </c>
      <c r="E249" s="210" t="s">
        <v>140</v>
      </c>
      <c r="F249" s="210" t="s">
        <v>34</v>
      </c>
      <c r="G249" s="210" t="s">
        <v>161</v>
      </c>
      <c r="H249" s="229" t="s">
        <v>873</v>
      </c>
      <c r="I249" s="229" t="s">
        <v>135</v>
      </c>
      <c r="J249" s="229" t="s">
        <v>362</v>
      </c>
      <c r="K249" s="131">
        <v>45</v>
      </c>
      <c r="L249" s="234" t="str">
        <f>IF(ISERROR(VLOOKUP(K249,Eje_Pilar_Prop!$C$2:$E$104,2,FALSE))," ",VLOOKUP(K249,Eje_Pilar_Prop!$C$2:$E$104,2,FALSE))</f>
        <v>Gobernanza e influencia local, regional e internacional</v>
      </c>
      <c r="M249" s="234" t="str">
        <f>IF(ISERROR(VLOOKUP(K249,Eje_Pilar_Prop!$C$2:$E$104,3,FALSE))," ",VLOOKUP(K249,Eje_Pilar_Prop!$C$2:$E$104,3,FALSE))</f>
        <v>Eje Transversal 4 Gobierno Legitimo, Fortalecimiento Local y Eficiencia</v>
      </c>
      <c r="N249" s="132">
        <v>1501</v>
      </c>
      <c r="O249" s="133">
        <v>1024513449</v>
      </c>
      <c r="P249" s="131" t="s">
        <v>1311</v>
      </c>
      <c r="Q249" s="239">
        <v>14950000</v>
      </c>
      <c r="R249" s="65"/>
      <c r="S249" s="48"/>
      <c r="T249" s="49">
        <v>1</v>
      </c>
      <c r="U249" s="239">
        <v>4600000</v>
      </c>
      <c r="V249" s="251">
        <f t="shared" si="31"/>
        <v>19550000</v>
      </c>
      <c r="W249" s="257">
        <v>12956667</v>
      </c>
      <c r="X249" s="135">
        <v>43994</v>
      </c>
      <c r="Y249" s="135">
        <v>43999</v>
      </c>
      <c r="Z249" s="135">
        <v>44255</v>
      </c>
      <c r="AA249" s="136">
        <v>195</v>
      </c>
      <c r="AB249" s="136">
        <v>1</v>
      </c>
      <c r="AC249" s="136">
        <v>60</v>
      </c>
      <c r="AD249" s="133"/>
      <c r="AE249" s="137"/>
      <c r="AF249" s="135"/>
      <c r="AG249" s="134"/>
      <c r="AH249" s="131"/>
      <c r="AI249" s="131" t="s">
        <v>1474</v>
      </c>
      <c r="AJ249" s="131"/>
      <c r="AK249" s="131"/>
      <c r="AL249" s="138">
        <f t="shared" si="29"/>
        <v>0.66274511508951406</v>
      </c>
      <c r="AN249" s="73">
        <f>IF(SUMPRODUCT((A$14:A249=A249)*(B$14:B249=B249)*(D$14:D249=D249))&gt;1,0,1)</f>
        <v>1</v>
      </c>
      <c r="AO249" s="50" t="str">
        <f t="shared" si="33"/>
        <v>Contratos de prestación de servicios profesionales y de apoyo a la gestión</v>
      </c>
      <c r="AP249" s="50" t="str">
        <f t="shared" si="34"/>
        <v>Contratación directa</v>
      </c>
      <c r="AQ249" s="50" t="str">
        <f>IF(ISBLANK(G249),1,IFERROR(VLOOKUP(G249,Tipo!$C$12:$C$27,1,FALSE),"NO"))</f>
        <v>Prestación de servicios profesionales y de apoyo a la gestión, o para la ejecución de trabajos artísticos que sólo puedan encomendarse a determinadas personas naturales;</v>
      </c>
      <c r="AR249" s="50" t="str">
        <f t="shared" si="35"/>
        <v>Inversión</v>
      </c>
      <c r="AS249" s="50" t="str">
        <f>IF(ISBLANK(K249),1,IFERROR(VLOOKUP(K249,Eje_Pilar_Prop!C235:C336,1,FALSE),"NO"))</f>
        <v>NO</v>
      </c>
      <c r="AT249" s="50" t="str">
        <f t="shared" si="32"/>
        <v>SECOP II</v>
      </c>
      <c r="AU249" s="38">
        <f t="shared" si="36"/>
        <v>1</v>
      </c>
      <c r="AV249" s="50" t="str">
        <f t="shared" si="30"/>
        <v>Bogotá Mejor para Todos</v>
      </c>
    </row>
    <row r="250" spans="1:48" ht="45" customHeight="1">
      <c r="A250" s="204">
        <v>241</v>
      </c>
      <c r="B250" s="131">
        <v>2020</v>
      </c>
      <c r="C250" s="131" t="s">
        <v>353</v>
      </c>
      <c r="D250" s="210" t="s">
        <v>679</v>
      </c>
      <c r="E250" s="210" t="s">
        <v>140</v>
      </c>
      <c r="F250" s="210" t="s">
        <v>34</v>
      </c>
      <c r="G250" s="210" t="s">
        <v>161</v>
      </c>
      <c r="H250" s="229" t="s">
        <v>873</v>
      </c>
      <c r="I250" s="229" t="s">
        <v>135</v>
      </c>
      <c r="J250" s="229" t="s">
        <v>362</v>
      </c>
      <c r="K250" s="131">
        <v>45</v>
      </c>
      <c r="L250" s="234" t="str">
        <f>IF(ISERROR(VLOOKUP(K250,Eje_Pilar_Prop!$C$2:$E$104,2,FALSE))," ",VLOOKUP(K250,Eje_Pilar_Prop!$C$2:$E$104,2,FALSE))</f>
        <v>Gobernanza e influencia local, regional e internacional</v>
      </c>
      <c r="M250" s="234" t="str">
        <f>IF(ISERROR(VLOOKUP(K250,Eje_Pilar_Prop!$C$2:$E$104,3,FALSE))," ",VLOOKUP(K250,Eje_Pilar_Prop!$C$2:$E$104,3,FALSE))</f>
        <v>Eje Transversal 4 Gobierno Legitimo, Fortalecimiento Local y Eficiencia</v>
      </c>
      <c r="N250" s="132">
        <v>1501</v>
      </c>
      <c r="O250" s="133">
        <v>80190340</v>
      </c>
      <c r="P250" s="131" t="s">
        <v>1312</v>
      </c>
      <c r="Q250" s="239">
        <v>14950000</v>
      </c>
      <c r="R250" s="65"/>
      <c r="S250" s="48"/>
      <c r="T250" s="49">
        <v>1</v>
      </c>
      <c r="U250" s="239">
        <v>4600000</v>
      </c>
      <c r="V250" s="251">
        <f t="shared" si="31"/>
        <v>19550000</v>
      </c>
      <c r="W250" s="257">
        <v>12956667</v>
      </c>
      <c r="X250" s="135">
        <v>43994</v>
      </c>
      <c r="Y250" s="135">
        <v>43994</v>
      </c>
      <c r="Z250" s="135">
        <v>44253</v>
      </c>
      <c r="AA250" s="136">
        <v>195</v>
      </c>
      <c r="AB250" s="136">
        <v>1</v>
      </c>
      <c r="AC250" s="136">
        <v>60</v>
      </c>
      <c r="AD250" s="133"/>
      <c r="AE250" s="137"/>
      <c r="AF250" s="135"/>
      <c r="AG250" s="134"/>
      <c r="AH250" s="131"/>
      <c r="AI250" s="131" t="s">
        <v>1474</v>
      </c>
      <c r="AJ250" s="131"/>
      <c r="AK250" s="131"/>
      <c r="AL250" s="138">
        <f t="shared" si="29"/>
        <v>0.66274511508951406</v>
      </c>
      <c r="AN250" s="73">
        <f>IF(SUMPRODUCT((A$14:A250=A250)*(B$14:B250=B250)*(D$14:D250=D250))&gt;1,0,1)</f>
        <v>1</v>
      </c>
      <c r="AO250" s="50" t="str">
        <f t="shared" si="33"/>
        <v>Contratos de prestación de servicios profesionales y de apoyo a la gestión</v>
      </c>
      <c r="AP250" s="50" t="str">
        <f t="shared" si="34"/>
        <v>Contratación directa</v>
      </c>
      <c r="AQ250" s="50" t="str">
        <f>IF(ISBLANK(G250),1,IFERROR(VLOOKUP(G250,Tipo!$C$12:$C$27,1,FALSE),"NO"))</f>
        <v>Prestación de servicios profesionales y de apoyo a la gestión, o para la ejecución de trabajos artísticos que sólo puedan encomendarse a determinadas personas naturales;</v>
      </c>
      <c r="AR250" s="50" t="str">
        <f t="shared" si="35"/>
        <v>Inversión</v>
      </c>
      <c r="AS250" s="50" t="str">
        <f>IF(ISBLANK(K250),1,IFERROR(VLOOKUP(K250,Eje_Pilar_Prop!C236:C337,1,FALSE),"NO"))</f>
        <v>NO</v>
      </c>
      <c r="AT250" s="50" t="str">
        <f t="shared" si="32"/>
        <v>SECOP II</v>
      </c>
      <c r="AU250" s="38">
        <f t="shared" si="36"/>
        <v>1</v>
      </c>
      <c r="AV250" s="50" t="str">
        <f t="shared" si="30"/>
        <v>Bogotá Mejor para Todos</v>
      </c>
    </row>
    <row r="251" spans="1:48" ht="45" customHeight="1">
      <c r="A251" s="204">
        <v>242</v>
      </c>
      <c r="B251" s="131">
        <v>2020</v>
      </c>
      <c r="C251" s="131" t="s">
        <v>353</v>
      </c>
      <c r="D251" s="210" t="s">
        <v>680</v>
      </c>
      <c r="E251" s="210" t="s">
        <v>140</v>
      </c>
      <c r="F251" s="210" t="s">
        <v>34</v>
      </c>
      <c r="G251" s="210" t="s">
        <v>161</v>
      </c>
      <c r="H251" s="229" t="s">
        <v>871</v>
      </c>
      <c r="I251" s="229" t="s">
        <v>135</v>
      </c>
      <c r="J251" s="229" t="s">
        <v>362</v>
      </c>
      <c r="K251" s="131">
        <v>45</v>
      </c>
      <c r="L251" s="234" t="str">
        <f>IF(ISERROR(VLOOKUP(K251,Eje_Pilar_Prop!$C$2:$E$104,2,FALSE))," ",VLOOKUP(K251,Eje_Pilar_Prop!$C$2:$E$104,2,FALSE))</f>
        <v>Gobernanza e influencia local, regional e internacional</v>
      </c>
      <c r="M251" s="234" t="str">
        <f>IF(ISERROR(VLOOKUP(K251,Eje_Pilar_Prop!$C$2:$E$104,3,FALSE))," ",VLOOKUP(K251,Eje_Pilar_Prop!$C$2:$E$104,3,FALSE))</f>
        <v>Eje Transversal 4 Gobierno Legitimo, Fortalecimiento Local y Eficiencia</v>
      </c>
      <c r="N251" s="132">
        <v>1501</v>
      </c>
      <c r="O251" s="133">
        <v>7702866</v>
      </c>
      <c r="P251" s="131" t="s">
        <v>1313</v>
      </c>
      <c r="Q251" s="239">
        <v>27300000</v>
      </c>
      <c r="R251" s="65"/>
      <c r="S251" s="48"/>
      <c r="T251" s="49">
        <v>1</v>
      </c>
      <c r="U251" s="239">
        <v>8400000</v>
      </c>
      <c r="V251" s="251">
        <f t="shared" si="31"/>
        <v>35700000</v>
      </c>
      <c r="W251" s="257">
        <v>22960000</v>
      </c>
      <c r="X251" s="135">
        <v>43994</v>
      </c>
      <c r="Y251" s="135">
        <v>43999</v>
      </c>
      <c r="Z251" s="135">
        <v>44255</v>
      </c>
      <c r="AA251" s="136">
        <v>195</v>
      </c>
      <c r="AB251" s="136">
        <v>1</v>
      </c>
      <c r="AC251" s="136">
        <v>60</v>
      </c>
      <c r="AD251" s="133"/>
      <c r="AE251" s="137"/>
      <c r="AF251" s="135"/>
      <c r="AG251" s="134"/>
      <c r="AH251" s="131"/>
      <c r="AI251" s="131" t="s">
        <v>1474</v>
      </c>
      <c r="AJ251" s="131"/>
      <c r="AK251" s="131"/>
      <c r="AL251" s="138">
        <f t="shared" ref="AL251:AL316" si="37">IF(ISERROR(W251/V251),"-",(W251/V251))</f>
        <v>0.64313725490196083</v>
      </c>
      <c r="AN251" s="73">
        <f>IF(SUMPRODUCT((A$14:A251=A251)*(B$14:B251=B251)*(D$14:D251=D251))&gt;1,0,1)</f>
        <v>1</v>
      </c>
      <c r="AO251" s="50" t="str">
        <f t="shared" si="33"/>
        <v>Contratos de prestación de servicios profesionales y de apoyo a la gestión</v>
      </c>
      <c r="AP251" s="50" t="str">
        <f t="shared" si="34"/>
        <v>Contratación directa</v>
      </c>
      <c r="AQ251" s="50" t="str">
        <f>IF(ISBLANK(G251),1,IFERROR(VLOOKUP(G251,Tipo!$C$12:$C$27,1,FALSE),"NO"))</f>
        <v>Prestación de servicios profesionales y de apoyo a la gestión, o para la ejecución de trabajos artísticos que sólo puedan encomendarse a determinadas personas naturales;</v>
      </c>
      <c r="AR251" s="50" t="str">
        <f t="shared" si="35"/>
        <v>Inversión</v>
      </c>
      <c r="AS251" s="50" t="str">
        <f>IF(ISBLANK(K251),1,IFERROR(VLOOKUP(K251,Eje_Pilar_Prop!C237:C338,1,FALSE),"NO"))</f>
        <v>NO</v>
      </c>
      <c r="AT251" s="50" t="str">
        <f t="shared" si="32"/>
        <v>SECOP II</v>
      </c>
      <c r="AU251" s="38">
        <f t="shared" si="36"/>
        <v>1</v>
      </c>
      <c r="AV251" s="50" t="str">
        <f t="shared" si="30"/>
        <v>Bogotá Mejor para Todos</v>
      </c>
    </row>
    <row r="252" spans="1:48" ht="45" customHeight="1">
      <c r="A252" s="204">
        <v>243</v>
      </c>
      <c r="B252" s="131">
        <v>2020</v>
      </c>
      <c r="C252" s="131" t="s">
        <v>353</v>
      </c>
      <c r="D252" s="210" t="s">
        <v>681</v>
      </c>
      <c r="E252" s="210" t="s">
        <v>140</v>
      </c>
      <c r="F252" s="210" t="s">
        <v>34</v>
      </c>
      <c r="G252" s="210" t="s">
        <v>161</v>
      </c>
      <c r="H252" s="229" t="s">
        <v>886</v>
      </c>
      <c r="I252" s="229" t="s">
        <v>135</v>
      </c>
      <c r="J252" s="229" t="s">
        <v>362</v>
      </c>
      <c r="K252" s="131">
        <v>45</v>
      </c>
      <c r="L252" s="234" t="str">
        <f>IF(ISERROR(VLOOKUP(K252,Eje_Pilar_Prop!$C$2:$E$104,2,FALSE))," ",VLOOKUP(K252,Eje_Pilar_Prop!$C$2:$E$104,2,FALSE))</f>
        <v>Gobernanza e influencia local, regional e internacional</v>
      </c>
      <c r="M252" s="234" t="str">
        <f>IF(ISERROR(VLOOKUP(K252,Eje_Pilar_Prop!$C$2:$E$104,3,FALSE))," ",VLOOKUP(K252,Eje_Pilar_Prop!$C$2:$E$104,3,FALSE))</f>
        <v>Eje Transversal 4 Gobierno Legitimo, Fortalecimiento Local y Eficiencia</v>
      </c>
      <c r="N252" s="132">
        <v>1501</v>
      </c>
      <c r="O252" s="133">
        <v>19322681</v>
      </c>
      <c r="P252" s="131" t="s">
        <v>1314</v>
      </c>
      <c r="Q252" s="239">
        <v>14300000</v>
      </c>
      <c r="R252" s="65"/>
      <c r="S252" s="48"/>
      <c r="T252" s="287">
        <v>1</v>
      </c>
      <c r="U252" s="239">
        <v>4400000</v>
      </c>
      <c r="V252" s="251">
        <f t="shared" si="31"/>
        <v>18700000</v>
      </c>
      <c r="W252" s="257">
        <v>12393333</v>
      </c>
      <c r="X252" s="135">
        <v>43993</v>
      </c>
      <c r="Y252" s="135">
        <v>43994</v>
      </c>
      <c r="Z252" s="135">
        <v>44253</v>
      </c>
      <c r="AA252" s="136">
        <v>195</v>
      </c>
      <c r="AB252" s="136">
        <v>1</v>
      </c>
      <c r="AC252" s="136">
        <v>60</v>
      </c>
      <c r="AD252" s="133">
        <v>1073669269</v>
      </c>
      <c r="AE252" s="137" t="s">
        <v>1468</v>
      </c>
      <c r="AF252" s="135">
        <v>44186</v>
      </c>
      <c r="AG252" s="134"/>
      <c r="AH252" s="131"/>
      <c r="AI252" s="131" t="s">
        <v>1474</v>
      </c>
      <c r="AJ252" s="131"/>
      <c r="AK252" s="131"/>
      <c r="AL252" s="138">
        <f t="shared" si="37"/>
        <v>0.66274508021390377</v>
      </c>
      <c r="AN252" s="73">
        <f>IF(SUMPRODUCT((A$14:A252=A252)*(B$14:B252=B252)*(D$14:D252=D252))&gt;1,0,1)</f>
        <v>1</v>
      </c>
      <c r="AO252" s="50" t="str">
        <f t="shared" si="33"/>
        <v>Contratos de prestación de servicios profesionales y de apoyo a la gestión</v>
      </c>
      <c r="AP252" s="50" t="str">
        <f t="shared" si="34"/>
        <v>Contratación directa</v>
      </c>
      <c r="AQ252" s="50" t="str">
        <f>IF(ISBLANK(G252),1,IFERROR(VLOOKUP(G252,Tipo!$C$12:$C$27,1,FALSE),"NO"))</f>
        <v>Prestación de servicios profesionales y de apoyo a la gestión, o para la ejecución de trabajos artísticos que sólo puedan encomendarse a determinadas personas naturales;</v>
      </c>
      <c r="AR252" s="50" t="str">
        <f t="shared" si="35"/>
        <v>Inversión</v>
      </c>
      <c r="AS252" s="50" t="str">
        <f>IF(ISBLANK(K252),1,IFERROR(VLOOKUP(K252,Eje_Pilar_Prop!C238:C339,1,FALSE),"NO"))</f>
        <v>NO</v>
      </c>
      <c r="AT252" s="50" t="str">
        <f t="shared" si="32"/>
        <v>SECOP II</v>
      </c>
      <c r="AU252" s="38">
        <f t="shared" si="36"/>
        <v>1</v>
      </c>
      <c r="AV252" s="50" t="str">
        <f t="shared" si="30"/>
        <v>Bogotá Mejor para Todos</v>
      </c>
    </row>
    <row r="253" spans="1:48" ht="45" customHeight="1">
      <c r="A253" s="204">
        <v>244</v>
      </c>
      <c r="B253" s="131">
        <v>2020</v>
      </c>
      <c r="C253" s="131" t="s">
        <v>353</v>
      </c>
      <c r="D253" s="210" t="s">
        <v>682</v>
      </c>
      <c r="E253" s="210" t="s">
        <v>140</v>
      </c>
      <c r="F253" s="210" t="s">
        <v>34</v>
      </c>
      <c r="G253" s="210" t="s">
        <v>161</v>
      </c>
      <c r="H253" s="229" t="s">
        <v>886</v>
      </c>
      <c r="I253" s="229" t="s">
        <v>135</v>
      </c>
      <c r="J253" s="229" t="s">
        <v>362</v>
      </c>
      <c r="K253" s="131">
        <v>45</v>
      </c>
      <c r="L253" s="234" t="str">
        <f>IF(ISERROR(VLOOKUP(K253,Eje_Pilar_Prop!$C$2:$E$104,2,FALSE))," ",VLOOKUP(K253,Eje_Pilar_Prop!$C$2:$E$104,2,FALSE))</f>
        <v>Gobernanza e influencia local, regional e internacional</v>
      </c>
      <c r="M253" s="234" t="str">
        <f>IF(ISERROR(VLOOKUP(K253,Eje_Pilar_Prop!$C$2:$E$104,3,FALSE))," ",VLOOKUP(K253,Eje_Pilar_Prop!$C$2:$E$104,3,FALSE))</f>
        <v>Eje Transversal 4 Gobierno Legitimo, Fortalecimiento Local y Eficiencia</v>
      </c>
      <c r="N253" s="132">
        <v>1501</v>
      </c>
      <c r="O253" s="133">
        <v>1023931044</v>
      </c>
      <c r="P253" s="131" t="s">
        <v>1315</v>
      </c>
      <c r="Q253" s="239">
        <v>14300000</v>
      </c>
      <c r="R253" s="65"/>
      <c r="S253" s="48"/>
      <c r="T253" s="287">
        <v>1</v>
      </c>
      <c r="U253" s="239">
        <v>4400000</v>
      </c>
      <c r="V253" s="251">
        <f t="shared" si="31"/>
        <v>18700000</v>
      </c>
      <c r="W253" s="257">
        <v>12393333</v>
      </c>
      <c r="X253" s="135">
        <v>43993</v>
      </c>
      <c r="Y253" s="135">
        <v>43994</v>
      </c>
      <c r="Z253" s="135">
        <v>44253</v>
      </c>
      <c r="AA253" s="136">
        <v>195</v>
      </c>
      <c r="AB253" s="136">
        <v>1</v>
      </c>
      <c r="AC253" s="136">
        <v>60</v>
      </c>
      <c r="AD253" s="133"/>
      <c r="AE253" s="137"/>
      <c r="AF253" s="135"/>
      <c r="AG253" s="134"/>
      <c r="AH253" s="131"/>
      <c r="AI253" s="131" t="s">
        <v>1474</v>
      </c>
      <c r="AJ253" s="131"/>
      <c r="AK253" s="131"/>
      <c r="AL253" s="138">
        <f t="shared" si="37"/>
        <v>0.66274508021390377</v>
      </c>
      <c r="AN253" s="73">
        <f>IF(SUMPRODUCT((A$14:A253=A253)*(B$14:B253=B253)*(D$14:D253=D253))&gt;1,0,1)</f>
        <v>1</v>
      </c>
      <c r="AO253" s="50" t="str">
        <f t="shared" si="33"/>
        <v>Contratos de prestación de servicios profesionales y de apoyo a la gestión</v>
      </c>
      <c r="AP253" s="50" t="str">
        <f t="shared" si="34"/>
        <v>Contratación directa</v>
      </c>
      <c r="AQ253" s="50" t="str">
        <f>IF(ISBLANK(G253),1,IFERROR(VLOOKUP(G253,Tipo!$C$12:$C$27,1,FALSE),"NO"))</f>
        <v>Prestación de servicios profesionales y de apoyo a la gestión, o para la ejecución de trabajos artísticos que sólo puedan encomendarse a determinadas personas naturales;</v>
      </c>
      <c r="AR253" s="50" t="str">
        <f t="shared" si="35"/>
        <v>Inversión</v>
      </c>
      <c r="AS253" s="50" t="str">
        <f>IF(ISBLANK(K253),1,IFERROR(VLOOKUP(K253,Eje_Pilar_Prop!C239:C340,1,FALSE),"NO"))</f>
        <v>NO</v>
      </c>
      <c r="AT253" s="50" t="str">
        <f t="shared" si="32"/>
        <v>SECOP II</v>
      </c>
      <c r="AU253" s="38">
        <f t="shared" si="36"/>
        <v>1</v>
      </c>
      <c r="AV253" s="50" t="str">
        <f t="shared" si="30"/>
        <v>Bogotá Mejor para Todos</v>
      </c>
    </row>
    <row r="254" spans="1:48" ht="45" customHeight="1">
      <c r="A254" s="204">
        <v>245</v>
      </c>
      <c r="B254" s="131">
        <v>2020</v>
      </c>
      <c r="C254" s="131" t="s">
        <v>353</v>
      </c>
      <c r="D254" s="210" t="s">
        <v>683</v>
      </c>
      <c r="E254" s="210" t="s">
        <v>140</v>
      </c>
      <c r="F254" s="210" t="s">
        <v>34</v>
      </c>
      <c r="G254" s="210" t="s">
        <v>161</v>
      </c>
      <c r="H254" s="229" t="s">
        <v>889</v>
      </c>
      <c r="I254" s="229" t="s">
        <v>135</v>
      </c>
      <c r="J254" s="229" t="s">
        <v>362</v>
      </c>
      <c r="K254" s="131">
        <v>45</v>
      </c>
      <c r="L254" s="234" t="str">
        <f>IF(ISERROR(VLOOKUP(K254,Eje_Pilar_Prop!$C$2:$E$104,2,FALSE))," ",VLOOKUP(K254,Eje_Pilar_Prop!$C$2:$E$104,2,FALSE))</f>
        <v>Gobernanza e influencia local, regional e internacional</v>
      </c>
      <c r="M254" s="234" t="str">
        <f>IF(ISERROR(VLOOKUP(K254,Eje_Pilar_Prop!$C$2:$E$104,3,FALSE))," ",VLOOKUP(K254,Eje_Pilar_Prop!$C$2:$E$104,3,FALSE))</f>
        <v>Eje Transversal 4 Gobierno Legitimo, Fortalecimiento Local y Eficiencia</v>
      </c>
      <c r="N254" s="132">
        <v>1501</v>
      </c>
      <c r="O254" s="133">
        <v>1026273329</v>
      </c>
      <c r="P254" s="131" t="s">
        <v>1316</v>
      </c>
      <c r="Q254" s="239">
        <v>11050000</v>
      </c>
      <c r="R254" s="65"/>
      <c r="S254" s="48"/>
      <c r="T254" s="49">
        <v>1</v>
      </c>
      <c r="U254" s="239">
        <v>3400000</v>
      </c>
      <c r="V254" s="251">
        <f t="shared" si="31"/>
        <v>14450000</v>
      </c>
      <c r="W254" s="257">
        <v>9293333</v>
      </c>
      <c r="X254" s="135">
        <v>43999</v>
      </c>
      <c r="Y254" s="135">
        <v>43999</v>
      </c>
      <c r="Z254" s="135">
        <v>44255</v>
      </c>
      <c r="AA254" s="136">
        <v>195</v>
      </c>
      <c r="AB254" s="136">
        <v>1</v>
      </c>
      <c r="AC254" s="136">
        <v>60</v>
      </c>
      <c r="AD254" s="133"/>
      <c r="AE254" s="137"/>
      <c r="AF254" s="135"/>
      <c r="AG254" s="134"/>
      <c r="AH254" s="131"/>
      <c r="AI254" s="131" t="s">
        <v>1474</v>
      </c>
      <c r="AJ254" s="131"/>
      <c r="AK254" s="131"/>
      <c r="AL254" s="138">
        <f t="shared" si="37"/>
        <v>0.64313723183391003</v>
      </c>
      <c r="AN254" s="73">
        <f>IF(SUMPRODUCT((A$14:A254=A254)*(B$14:B254=B254)*(D$14:D254=D254))&gt;1,0,1)</f>
        <v>1</v>
      </c>
      <c r="AO254" s="50" t="str">
        <f t="shared" si="33"/>
        <v>Contratos de prestación de servicios profesionales y de apoyo a la gestión</v>
      </c>
      <c r="AP254" s="50" t="str">
        <f t="shared" si="34"/>
        <v>Contratación directa</v>
      </c>
      <c r="AQ254" s="50" t="str">
        <f>IF(ISBLANK(G254),1,IFERROR(VLOOKUP(G254,Tipo!$C$12:$C$27,1,FALSE),"NO"))</f>
        <v>Prestación de servicios profesionales y de apoyo a la gestión, o para la ejecución de trabajos artísticos que sólo puedan encomendarse a determinadas personas naturales;</v>
      </c>
      <c r="AR254" s="50" t="str">
        <f t="shared" si="35"/>
        <v>Inversión</v>
      </c>
      <c r="AS254" s="50" t="str">
        <f>IF(ISBLANK(K254),1,IFERROR(VLOOKUP(K254,Eje_Pilar_Prop!C240:C341,1,FALSE),"NO"))</f>
        <v>NO</v>
      </c>
      <c r="AT254" s="50" t="str">
        <f t="shared" si="32"/>
        <v>SECOP II</v>
      </c>
      <c r="AU254" s="38">
        <f t="shared" si="36"/>
        <v>1</v>
      </c>
      <c r="AV254" s="50" t="str">
        <f t="shared" si="30"/>
        <v>Bogotá Mejor para Todos</v>
      </c>
    </row>
    <row r="255" spans="1:48" ht="45" customHeight="1">
      <c r="A255" s="204">
        <v>246</v>
      </c>
      <c r="B255" s="131">
        <v>2020</v>
      </c>
      <c r="C255" s="131" t="s">
        <v>353</v>
      </c>
      <c r="D255" s="210" t="s">
        <v>684</v>
      </c>
      <c r="E255" s="210" t="s">
        <v>140</v>
      </c>
      <c r="F255" s="210" t="s">
        <v>34</v>
      </c>
      <c r="G255" s="210" t="s">
        <v>161</v>
      </c>
      <c r="H255" s="229" t="s">
        <v>871</v>
      </c>
      <c r="I255" s="229" t="s">
        <v>135</v>
      </c>
      <c r="J255" s="229" t="s">
        <v>362</v>
      </c>
      <c r="K255" s="131">
        <v>45</v>
      </c>
      <c r="L255" s="234" t="str">
        <f>IF(ISERROR(VLOOKUP(K255,Eje_Pilar_Prop!$C$2:$E$104,2,FALSE))," ",VLOOKUP(K255,Eje_Pilar_Prop!$C$2:$E$104,2,FALSE))</f>
        <v>Gobernanza e influencia local, regional e internacional</v>
      </c>
      <c r="M255" s="234" t="str">
        <f>IF(ISERROR(VLOOKUP(K255,Eje_Pilar_Prop!$C$2:$E$104,3,FALSE))," ",VLOOKUP(K255,Eje_Pilar_Prop!$C$2:$E$104,3,FALSE))</f>
        <v>Eje Transversal 4 Gobierno Legitimo, Fortalecimiento Local y Eficiencia</v>
      </c>
      <c r="N255" s="132">
        <v>1501</v>
      </c>
      <c r="O255" s="133">
        <v>80066173</v>
      </c>
      <c r="P255" s="131" t="s">
        <v>1317</v>
      </c>
      <c r="Q255" s="239">
        <v>27300000</v>
      </c>
      <c r="R255" s="65"/>
      <c r="S255" s="48"/>
      <c r="T255" s="49">
        <v>1</v>
      </c>
      <c r="U255" s="239">
        <v>8400000</v>
      </c>
      <c r="V255" s="251">
        <f t="shared" si="31"/>
        <v>35700000</v>
      </c>
      <c r="W255" s="257">
        <v>22960000</v>
      </c>
      <c r="X255" s="135">
        <v>43994</v>
      </c>
      <c r="Y255" s="135">
        <v>43999</v>
      </c>
      <c r="Z255" s="135">
        <v>44255</v>
      </c>
      <c r="AA255" s="136">
        <v>195</v>
      </c>
      <c r="AB255" s="136">
        <v>1</v>
      </c>
      <c r="AC255" s="136">
        <v>60</v>
      </c>
      <c r="AD255" s="133"/>
      <c r="AE255" s="137"/>
      <c r="AF255" s="135"/>
      <c r="AG255" s="134"/>
      <c r="AH255" s="131"/>
      <c r="AI255" s="131"/>
      <c r="AJ255" s="131" t="s">
        <v>1474</v>
      </c>
      <c r="AK255" s="131"/>
      <c r="AL255" s="138">
        <f t="shared" si="37"/>
        <v>0.64313725490196083</v>
      </c>
      <c r="AN255" s="73">
        <f>IF(SUMPRODUCT((A$14:A255=A255)*(B$14:B255=B255)*(D$14:D255=D255))&gt;1,0,1)</f>
        <v>1</v>
      </c>
      <c r="AO255" s="50" t="str">
        <f t="shared" si="33"/>
        <v>Contratos de prestación de servicios profesionales y de apoyo a la gestión</v>
      </c>
      <c r="AP255" s="50" t="str">
        <f t="shared" si="34"/>
        <v>Contratación directa</v>
      </c>
      <c r="AQ255" s="50" t="str">
        <f>IF(ISBLANK(G255),1,IFERROR(VLOOKUP(G255,Tipo!$C$12:$C$27,1,FALSE),"NO"))</f>
        <v>Prestación de servicios profesionales y de apoyo a la gestión, o para la ejecución de trabajos artísticos que sólo puedan encomendarse a determinadas personas naturales;</v>
      </c>
      <c r="AR255" s="50" t="str">
        <f t="shared" si="35"/>
        <v>Inversión</v>
      </c>
      <c r="AS255" s="50" t="str">
        <f>IF(ISBLANK(K255),1,IFERROR(VLOOKUP(K255,Eje_Pilar_Prop!C241:C342,1,FALSE),"NO"))</f>
        <v>NO</v>
      </c>
      <c r="AT255" s="50" t="str">
        <f t="shared" si="32"/>
        <v>SECOP II</v>
      </c>
      <c r="AU255" s="38">
        <f t="shared" si="36"/>
        <v>1</v>
      </c>
      <c r="AV255" s="50" t="str">
        <f t="shared" si="30"/>
        <v>Bogotá Mejor para Todos</v>
      </c>
    </row>
    <row r="256" spans="1:48" ht="45" customHeight="1">
      <c r="A256" s="204">
        <v>247</v>
      </c>
      <c r="B256" s="131">
        <v>2020</v>
      </c>
      <c r="C256" s="131" t="s">
        <v>353</v>
      </c>
      <c r="D256" s="210" t="s">
        <v>685</v>
      </c>
      <c r="E256" s="210" t="s">
        <v>140</v>
      </c>
      <c r="F256" s="210" t="s">
        <v>34</v>
      </c>
      <c r="G256" s="210" t="s">
        <v>161</v>
      </c>
      <c r="H256" s="229" t="s">
        <v>892</v>
      </c>
      <c r="I256" s="229" t="s">
        <v>135</v>
      </c>
      <c r="J256" s="229" t="s">
        <v>362</v>
      </c>
      <c r="K256" s="131">
        <v>45</v>
      </c>
      <c r="L256" s="234" t="str">
        <f>IF(ISERROR(VLOOKUP(K256,Eje_Pilar_Prop!$C$2:$E$104,2,FALSE))," ",VLOOKUP(K256,Eje_Pilar_Prop!$C$2:$E$104,2,FALSE))</f>
        <v>Gobernanza e influencia local, regional e internacional</v>
      </c>
      <c r="M256" s="234" t="str">
        <f>IF(ISERROR(VLOOKUP(K256,Eje_Pilar_Prop!$C$2:$E$104,3,FALSE))," ",VLOOKUP(K256,Eje_Pilar_Prop!$C$2:$E$104,3,FALSE))</f>
        <v>Eje Transversal 4 Gobierno Legitimo, Fortalecimiento Local y Eficiencia</v>
      </c>
      <c r="N256" s="132">
        <v>1501</v>
      </c>
      <c r="O256" s="133">
        <v>41630368</v>
      </c>
      <c r="P256" s="131" t="s">
        <v>1318</v>
      </c>
      <c r="Q256" s="239">
        <v>27300000</v>
      </c>
      <c r="R256" s="65"/>
      <c r="S256" s="48"/>
      <c r="T256" s="49">
        <v>1</v>
      </c>
      <c r="U256" s="239">
        <v>4200000</v>
      </c>
      <c r="V256" s="251">
        <f t="shared" si="31"/>
        <v>31500000</v>
      </c>
      <c r="W256" s="257">
        <v>22960000</v>
      </c>
      <c r="X256" s="135">
        <v>43994</v>
      </c>
      <c r="Y256" s="135">
        <v>43999</v>
      </c>
      <c r="Z256" s="135">
        <v>44227</v>
      </c>
      <c r="AA256" s="136">
        <v>195</v>
      </c>
      <c r="AB256" s="136">
        <v>1</v>
      </c>
      <c r="AC256" s="136">
        <v>30</v>
      </c>
      <c r="AD256" s="133"/>
      <c r="AE256" s="137"/>
      <c r="AF256" s="135"/>
      <c r="AG256" s="134"/>
      <c r="AH256" s="131"/>
      <c r="AI256" s="131" t="s">
        <v>1474</v>
      </c>
      <c r="AJ256" s="131"/>
      <c r="AK256" s="131"/>
      <c r="AL256" s="138">
        <f t="shared" si="37"/>
        <v>0.72888888888888892</v>
      </c>
      <c r="AN256" s="73">
        <f>IF(SUMPRODUCT((A$14:A256=A256)*(B$14:B256=B256)*(D$14:D256=D256))&gt;1,0,1)</f>
        <v>1</v>
      </c>
      <c r="AO256" s="50" t="str">
        <f t="shared" si="33"/>
        <v>Contratos de prestación de servicios profesionales y de apoyo a la gestión</v>
      </c>
      <c r="AP256" s="50" t="str">
        <f t="shared" si="34"/>
        <v>Contratación directa</v>
      </c>
      <c r="AQ256" s="50" t="str">
        <f>IF(ISBLANK(G256),1,IFERROR(VLOOKUP(G256,Tipo!$C$12:$C$27,1,FALSE),"NO"))</f>
        <v>Prestación de servicios profesionales y de apoyo a la gestión, o para la ejecución de trabajos artísticos que sólo puedan encomendarse a determinadas personas naturales;</v>
      </c>
      <c r="AR256" s="50" t="str">
        <f t="shared" si="35"/>
        <v>Inversión</v>
      </c>
      <c r="AS256" s="50" t="str">
        <f>IF(ISBLANK(K256),1,IFERROR(VLOOKUP(K256,Eje_Pilar_Prop!C242:C343,1,FALSE),"NO"))</f>
        <v>NO</v>
      </c>
      <c r="AT256" s="50" t="str">
        <f t="shared" si="32"/>
        <v>SECOP II</v>
      </c>
      <c r="AU256" s="38">
        <f t="shared" si="36"/>
        <v>1</v>
      </c>
      <c r="AV256" s="50" t="str">
        <f t="shared" si="30"/>
        <v>Bogotá Mejor para Todos</v>
      </c>
    </row>
    <row r="257" spans="1:48" ht="45" customHeight="1">
      <c r="A257" s="204">
        <v>248</v>
      </c>
      <c r="B257" s="131">
        <v>2020</v>
      </c>
      <c r="C257" s="131" t="s">
        <v>353</v>
      </c>
      <c r="D257" s="210" t="s">
        <v>686</v>
      </c>
      <c r="E257" s="210" t="s">
        <v>140</v>
      </c>
      <c r="F257" s="210" t="s">
        <v>34</v>
      </c>
      <c r="G257" s="210" t="s">
        <v>161</v>
      </c>
      <c r="H257" s="229" t="s">
        <v>892</v>
      </c>
      <c r="I257" s="229" t="s">
        <v>135</v>
      </c>
      <c r="J257" s="229" t="s">
        <v>362</v>
      </c>
      <c r="K257" s="131">
        <v>45</v>
      </c>
      <c r="L257" s="234" t="str">
        <f>IF(ISERROR(VLOOKUP(K257,Eje_Pilar_Prop!$C$2:$E$104,2,FALSE))," ",VLOOKUP(K257,Eje_Pilar_Prop!$C$2:$E$104,2,FALSE))</f>
        <v>Gobernanza e influencia local, regional e internacional</v>
      </c>
      <c r="M257" s="234" t="str">
        <f>IF(ISERROR(VLOOKUP(K257,Eje_Pilar_Prop!$C$2:$E$104,3,FALSE))," ",VLOOKUP(K257,Eje_Pilar_Prop!$C$2:$E$104,3,FALSE))</f>
        <v>Eje Transversal 4 Gobierno Legitimo, Fortalecimiento Local y Eficiencia</v>
      </c>
      <c r="N257" s="132">
        <v>1501</v>
      </c>
      <c r="O257" s="133">
        <v>52473538</v>
      </c>
      <c r="P257" s="131" t="s">
        <v>1319</v>
      </c>
      <c r="Q257" s="239">
        <v>27300000</v>
      </c>
      <c r="R257" s="65"/>
      <c r="S257" s="48"/>
      <c r="T257" s="49">
        <v>1</v>
      </c>
      <c r="U257" s="239">
        <v>8400000</v>
      </c>
      <c r="V257" s="251">
        <f t="shared" si="31"/>
        <v>35700000</v>
      </c>
      <c r="W257" s="257">
        <v>22680000</v>
      </c>
      <c r="X257" s="135">
        <v>43994</v>
      </c>
      <c r="Y257" s="135">
        <v>44001</v>
      </c>
      <c r="Z257" s="135">
        <v>44255</v>
      </c>
      <c r="AA257" s="136">
        <v>193</v>
      </c>
      <c r="AB257" s="136">
        <v>1</v>
      </c>
      <c r="AC257" s="136">
        <v>60</v>
      </c>
      <c r="AD257" s="133"/>
      <c r="AE257" s="137"/>
      <c r="AF257" s="135"/>
      <c r="AG257" s="134"/>
      <c r="AH257" s="131"/>
      <c r="AI257" s="131" t="s">
        <v>1474</v>
      </c>
      <c r="AJ257" s="131"/>
      <c r="AK257" s="131"/>
      <c r="AL257" s="138">
        <f t="shared" si="37"/>
        <v>0.63529411764705879</v>
      </c>
      <c r="AN257" s="73">
        <f>IF(SUMPRODUCT((A$14:A257=A257)*(B$14:B257=B257)*(D$14:D257=D257))&gt;1,0,1)</f>
        <v>1</v>
      </c>
      <c r="AO257" s="50" t="str">
        <f t="shared" si="33"/>
        <v>Contratos de prestación de servicios profesionales y de apoyo a la gestión</v>
      </c>
      <c r="AP257" s="50" t="str">
        <f t="shared" si="34"/>
        <v>Contratación directa</v>
      </c>
      <c r="AQ257" s="50" t="str">
        <f>IF(ISBLANK(G257),1,IFERROR(VLOOKUP(G257,Tipo!$C$12:$C$27,1,FALSE),"NO"))</f>
        <v>Prestación de servicios profesionales y de apoyo a la gestión, o para la ejecución de trabajos artísticos que sólo puedan encomendarse a determinadas personas naturales;</v>
      </c>
      <c r="AR257" s="50" t="str">
        <f t="shared" si="35"/>
        <v>Inversión</v>
      </c>
      <c r="AS257" s="50" t="str">
        <f>IF(ISBLANK(K257),1,IFERROR(VLOOKUP(K257,Eje_Pilar_Prop!C243:C344,1,FALSE),"NO"))</f>
        <v>NO</v>
      </c>
      <c r="AT257" s="50" t="str">
        <f t="shared" si="32"/>
        <v>SECOP II</v>
      </c>
      <c r="AU257" s="38">
        <f t="shared" si="36"/>
        <v>1</v>
      </c>
      <c r="AV257" s="50" t="str">
        <f t="shared" si="30"/>
        <v>Bogotá Mejor para Todos</v>
      </c>
    </row>
    <row r="258" spans="1:48" ht="45" customHeight="1">
      <c r="A258" s="204">
        <v>249</v>
      </c>
      <c r="B258" s="131">
        <v>2020</v>
      </c>
      <c r="C258" s="131" t="s">
        <v>353</v>
      </c>
      <c r="D258" s="210" t="s">
        <v>687</v>
      </c>
      <c r="E258" s="210" t="s">
        <v>140</v>
      </c>
      <c r="F258" s="210" t="s">
        <v>34</v>
      </c>
      <c r="G258" s="210" t="s">
        <v>161</v>
      </c>
      <c r="H258" s="229" t="s">
        <v>875</v>
      </c>
      <c r="I258" s="229" t="s">
        <v>135</v>
      </c>
      <c r="J258" s="229" t="s">
        <v>362</v>
      </c>
      <c r="K258" s="131">
        <v>45</v>
      </c>
      <c r="L258" s="234" t="str">
        <f>IF(ISERROR(VLOOKUP(K258,Eje_Pilar_Prop!$C$2:$E$104,2,FALSE))," ",VLOOKUP(K258,Eje_Pilar_Prop!$C$2:$E$104,2,FALSE))</f>
        <v>Gobernanza e influencia local, regional e internacional</v>
      </c>
      <c r="M258" s="234" t="str">
        <f>IF(ISERROR(VLOOKUP(K258,Eje_Pilar_Prop!$C$2:$E$104,3,FALSE))," ",VLOOKUP(K258,Eje_Pilar_Prop!$C$2:$E$104,3,FALSE))</f>
        <v>Eje Transversal 4 Gobierno Legitimo, Fortalecimiento Local y Eficiencia</v>
      </c>
      <c r="N258" s="132">
        <v>1501</v>
      </c>
      <c r="O258" s="133">
        <v>1073669269</v>
      </c>
      <c r="P258" s="131" t="s">
        <v>1320</v>
      </c>
      <c r="Q258" s="239">
        <v>16250000</v>
      </c>
      <c r="R258" s="65"/>
      <c r="S258" s="48"/>
      <c r="T258" s="49">
        <v>1</v>
      </c>
      <c r="U258" s="239">
        <v>5000000</v>
      </c>
      <c r="V258" s="251">
        <f t="shared" si="31"/>
        <v>21250000</v>
      </c>
      <c r="W258" s="257">
        <v>12393333</v>
      </c>
      <c r="X258" s="135">
        <v>43998</v>
      </c>
      <c r="Y258" s="135">
        <v>43999</v>
      </c>
      <c r="Z258" s="135">
        <v>44255</v>
      </c>
      <c r="AA258" s="136">
        <v>195</v>
      </c>
      <c r="AB258" s="136">
        <v>1</v>
      </c>
      <c r="AC258" s="136">
        <v>60</v>
      </c>
      <c r="AD258" s="133">
        <v>1015468471</v>
      </c>
      <c r="AE258" s="137" t="s">
        <v>1469</v>
      </c>
      <c r="AF258" s="135">
        <v>44187</v>
      </c>
      <c r="AG258" s="134"/>
      <c r="AH258" s="131"/>
      <c r="AI258" s="131" t="s">
        <v>1474</v>
      </c>
      <c r="AJ258" s="131"/>
      <c r="AK258" s="131"/>
      <c r="AL258" s="138">
        <f t="shared" si="37"/>
        <v>0.58321567058823531</v>
      </c>
      <c r="AN258" s="73">
        <f>IF(SUMPRODUCT((A$14:A258=A258)*(B$14:B258=B258)*(D$14:D258=D258))&gt;1,0,1)</f>
        <v>1</v>
      </c>
      <c r="AO258" s="50" t="str">
        <f t="shared" si="33"/>
        <v>Contratos de prestación de servicios profesionales y de apoyo a la gestión</v>
      </c>
      <c r="AP258" s="50" t="str">
        <f t="shared" si="34"/>
        <v>Contratación directa</v>
      </c>
      <c r="AQ258" s="50" t="str">
        <f>IF(ISBLANK(G258),1,IFERROR(VLOOKUP(G258,Tipo!$C$12:$C$27,1,FALSE),"NO"))</f>
        <v>Prestación de servicios profesionales y de apoyo a la gestión, o para la ejecución de trabajos artísticos que sólo puedan encomendarse a determinadas personas naturales;</v>
      </c>
      <c r="AR258" s="50" t="str">
        <f t="shared" si="35"/>
        <v>Inversión</v>
      </c>
      <c r="AS258" s="50" t="str">
        <f>IF(ISBLANK(K258),1,IFERROR(VLOOKUP(K258,Eje_Pilar_Prop!C244:C345,1,FALSE),"NO"))</f>
        <v>NO</v>
      </c>
      <c r="AT258" s="50" t="str">
        <f t="shared" si="32"/>
        <v>SECOP II</v>
      </c>
      <c r="AU258" s="38">
        <f t="shared" si="36"/>
        <v>1</v>
      </c>
      <c r="AV258" s="50" t="str">
        <f t="shared" si="30"/>
        <v>Bogotá Mejor para Todos</v>
      </c>
    </row>
    <row r="259" spans="1:48" ht="45" customHeight="1">
      <c r="A259" s="204">
        <v>250</v>
      </c>
      <c r="B259" s="131">
        <v>2020</v>
      </c>
      <c r="C259" s="131" t="s">
        <v>353</v>
      </c>
      <c r="D259" s="210" t="s">
        <v>1647</v>
      </c>
      <c r="E259" s="210" t="s">
        <v>74</v>
      </c>
      <c r="F259" s="210" t="s">
        <v>136</v>
      </c>
      <c r="G259" s="210" t="s">
        <v>165</v>
      </c>
      <c r="H259" s="229" t="s">
        <v>1648</v>
      </c>
      <c r="I259" s="229" t="s">
        <v>135</v>
      </c>
      <c r="J259" s="229" t="s">
        <v>362</v>
      </c>
      <c r="K259" s="131">
        <v>45</v>
      </c>
      <c r="L259" s="234" t="str">
        <f>IF(ISERROR(VLOOKUP(K259,Eje_Pilar_Prop!$C$2:$E$104,2,FALSE))," ",VLOOKUP(K259,Eje_Pilar_Prop!$C$2:$E$104,2,FALSE))</f>
        <v>Gobernanza e influencia local, regional e internacional</v>
      </c>
      <c r="M259" s="234" t="str">
        <f>IF(ISERROR(VLOOKUP(K259,Eje_Pilar_Prop!$C$2:$E$104,3,FALSE))," ",VLOOKUP(K259,Eje_Pilar_Prop!$C$2:$E$104,3,FALSE))</f>
        <v>Eje Transversal 4 Gobierno Legitimo, Fortalecimiento Local y Eficiencia</v>
      </c>
      <c r="N259" s="132">
        <v>1501</v>
      </c>
      <c r="O259" s="133" t="s">
        <v>1649</v>
      </c>
      <c r="P259" s="131" t="s">
        <v>1644</v>
      </c>
      <c r="Q259" s="239">
        <v>6806800</v>
      </c>
      <c r="R259" s="65"/>
      <c r="S259" s="48"/>
      <c r="T259" s="49">
        <v>1</v>
      </c>
      <c r="U259" s="239">
        <v>3403400</v>
      </c>
      <c r="V259" s="251">
        <f t="shared" si="31"/>
        <v>10210200</v>
      </c>
      <c r="W259" s="257">
        <v>10210200</v>
      </c>
      <c r="X259" s="135">
        <v>43999</v>
      </c>
      <c r="Y259" s="135">
        <v>43999</v>
      </c>
      <c r="Z259" s="135">
        <v>44121</v>
      </c>
      <c r="AA259" s="136">
        <v>60</v>
      </c>
      <c r="AB259" s="136">
        <v>1</v>
      </c>
      <c r="AC259" s="136">
        <v>30</v>
      </c>
      <c r="AD259" s="133"/>
      <c r="AE259" s="137"/>
      <c r="AF259" s="135"/>
      <c r="AG259" s="134"/>
      <c r="AH259" s="131"/>
      <c r="AI259" s="131"/>
      <c r="AJ259" s="131" t="s">
        <v>1639</v>
      </c>
      <c r="AK259" s="131"/>
      <c r="AL259" s="138">
        <f t="shared" si="37"/>
        <v>1</v>
      </c>
      <c r="AN259" s="73"/>
      <c r="AO259" s="50"/>
      <c r="AP259" s="50"/>
      <c r="AQ259" s="50"/>
      <c r="AR259" s="50"/>
      <c r="AS259" s="50"/>
      <c r="AT259" s="50"/>
      <c r="AV259" s="50"/>
    </row>
    <row r="260" spans="1:48" ht="45" customHeight="1">
      <c r="A260" s="204">
        <v>251</v>
      </c>
      <c r="B260" s="131">
        <v>2020</v>
      </c>
      <c r="C260" s="131" t="s">
        <v>353</v>
      </c>
      <c r="D260" s="210" t="s">
        <v>688</v>
      </c>
      <c r="E260" s="210" t="s">
        <v>140</v>
      </c>
      <c r="F260" s="210" t="s">
        <v>34</v>
      </c>
      <c r="G260" s="210" t="s">
        <v>161</v>
      </c>
      <c r="H260" s="229" t="s">
        <v>990</v>
      </c>
      <c r="I260" s="229" t="s">
        <v>135</v>
      </c>
      <c r="J260" s="229" t="s">
        <v>362</v>
      </c>
      <c r="K260" s="131">
        <v>45</v>
      </c>
      <c r="L260" s="234" t="str">
        <f>IF(ISERROR(VLOOKUP(K260,Eje_Pilar_Prop!$C$2:$E$104,2,FALSE))," ",VLOOKUP(K260,Eje_Pilar_Prop!$C$2:$E$104,2,FALSE))</f>
        <v>Gobernanza e influencia local, regional e internacional</v>
      </c>
      <c r="M260" s="234" t="str">
        <f>IF(ISERROR(VLOOKUP(K260,Eje_Pilar_Prop!$C$2:$E$104,3,FALSE))," ",VLOOKUP(K260,Eje_Pilar_Prop!$C$2:$E$104,3,FALSE))</f>
        <v>Eje Transversal 4 Gobierno Legitimo, Fortalecimiento Local y Eficiencia</v>
      </c>
      <c r="N260" s="132">
        <v>1501</v>
      </c>
      <c r="O260" s="133">
        <v>80131706</v>
      </c>
      <c r="P260" s="131" t="s">
        <v>1321</v>
      </c>
      <c r="Q260" s="239">
        <v>27300000</v>
      </c>
      <c r="R260" s="65"/>
      <c r="S260" s="48"/>
      <c r="T260" s="49">
        <v>1</v>
      </c>
      <c r="U260" s="239">
        <v>8400000</v>
      </c>
      <c r="V260" s="251">
        <f t="shared" si="31"/>
        <v>35700000</v>
      </c>
      <c r="W260" s="257">
        <v>23660000</v>
      </c>
      <c r="X260" s="135">
        <v>43994</v>
      </c>
      <c r="Y260" s="135">
        <v>43994</v>
      </c>
      <c r="Z260" s="135">
        <v>44253</v>
      </c>
      <c r="AA260" s="136">
        <v>195</v>
      </c>
      <c r="AB260" s="136">
        <v>0</v>
      </c>
      <c r="AC260" s="136">
        <v>0</v>
      </c>
      <c r="AD260" s="133"/>
      <c r="AE260" s="137"/>
      <c r="AF260" s="135"/>
      <c r="AG260" s="134"/>
      <c r="AH260" s="131"/>
      <c r="AI260" s="131"/>
      <c r="AJ260" s="131" t="s">
        <v>1474</v>
      </c>
      <c r="AK260" s="131"/>
      <c r="AL260" s="138">
        <f t="shared" si="37"/>
        <v>0.66274509803921566</v>
      </c>
      <c r="AN260" s="73">
        <f>IF(SUMPRODUCT((A$14:A260=A260)*(B$14:B260=B260)*(D$14:D260=D260))&gt;1,0,1)</f>
        <v>1</v>
      </c>
      <c r="AO260" s="50" t="str">
        <f t="shared" si="33"/>
        <v>Contratos de prestación de servicios profesionales y de apoyo a la gestión</v>
      </c>
      <c r="AP260" s="50" t="str">
        <f t="shared" si="34"/>
        <v>Contratación directa</v>
      </c>
      <c r="AQ260" s="50" t="str">
        <f>IF(ISBLANK(G260),1,IFERROR(VLOOKUP(G260,Tipo!$C$12:$C$27,1,FALSE),"NO"))</f>
        <v>Prestación de servicios profesionales y de apoyo a la gestión, o para la ejecución de trabajos artísticos que sólo puedan encomendarse a determinadas personas naturales;</v>
      </c>
      <c r="AR260" s="50" t="str">
        <f t="shared" si="35"/>
        <v>Inversión</v>
      </c>
      <c r="AS260" s="50" t="str">
        <f>IF(ISBLANK(K260),1,IFERROR(VLOOKUP(K260,Eje_Pilar_Prop!C245:C346,1,FALSE),"NO"))</f>
        <v>NO</v>
      </c>
      <c r="AT260" s="50" t="str">
        <f t="shared" si="32"/>
        <v>SECOP II</v>
      </c>
      <c r="AU260" s="38">
        <f t="shared" si="36"/>
        <v>1</v>
      </c>
      <c r="AV260" s="50" t="str">
        <f t="shared" si="30"/>
        <v>Bogotá Mejor para Todos</v>
      </c>
    </row>
    <row r="261" spans="1:48" ht="45" customHeight="1">
      <c r="A261" s="204">
        <v>253</v>
      </c>
      <c r="B261" s="131">
        <v>2020</v>
      </c>
      <c r="C261" s="131" t="s">
        <v>353</v>
      </c>
      <c r="D261" s="210" t="s">
        <v>689</v>
      </c>
      <c r="E261" s="210" t="s">
        <v>140</v>
      </c>
      <c r="F261" s="210" t="s">
        <v>34</v>
      </c>
      <c r="G261" s="210" t="s">
        <v>161</v>
      </c>
      <c r="H261" s="229" t="s">
        <v>991</v>
      </c>
      <c r="I261" s="229" t="s">
        <v>135</v>
      </c>
      <c r="J261" s="229" t="s">
        <v>362</v>
      </c>
      <c r="K261" s="131">
        <v>45</v>
      </c>
      <c r="L261" s="234" t="str">
        <f>IF(ISERROR(VLOOKUP(K261,Eje_Pilar_Prop!$C$2:$E$104,2,FALSE))," ",VLOOKUP(K261,Eje_Pilar_Prop!$C$2:$E$104,2,FALSE))</f>
        <v>Gobernanza e influencia local, regional e internacional</v>
      </c>
      <c r="M261" s="234" t="str">
        <f>IF(ISERROR(VLOOKUP(K261,Eje_Pilar_Prop!$C$2:$E$104,3,FALSE))," ",VLOOKUP(K261,Eje_Pilar_Prop!$C$2:$E$104,3,FALSE))</f>
        <v>Eje Transversal 4 Gobierno Legitimo, Fortalecimiento Local y Eficiencia</v>
      </c>
      <c r="N261" s="132">
        <v>1501</v>
      </c>
      <c r="O261" s="133">
        <v>92251611</v>
      </c>
      <c r="P261" s="131" t="s">
        <v>1088</v>
      </c>
      <c r="Q261" s="239">
        <v>45600000</v>
      </c>
      <c r="R261" s="65"/>
      <c r="S261" s="48"/>
      <c r="T261" s="49">
        <v>1</v>
      </c>
      <c r="U261" s="239">
        <v>15200000</v>
      </c>
      <c r="V261" s="251">
        <f t="shared" si="31"/>
        <v>60800000</v>
      </c>
      <c r="W261" s="257">
        <v>41546667</v>
      </c>
      <c r="X261" s="135">
        <v>43998</v>
      </c>
      <c r="Y261" s="135">
        <v>43999</v>
      </c>
      <c r="Z261" s="135">
        <v>44243</v>
      </c>
      <c r="AA261" s="136">
        <v>180</v>
      </c>
      <c r="AB261" s="136">
        <v>1</v>
      </c>
      <c r="AC261" s="136">
        <v>60</v>
      </c>
      <c r="AD261" s="133"/>
      <c r="AE261" s="137"/>
      <c r="AF261" s="135"/>
      <c r="AG261" s="134"/>
      <c r="AH261" s="131"/>
      <c r="AI261" s="131" t="s">
        <v>1474</v>
      </c>
      <c r="AJ261" s="131"/>
      <c r="AK261" s="131"/>
      <c r="AL261" s="138">
        <f t="shared" si="37"/>
        <v>0.6833333388157895</v>
      </c>
      <c r="AN261" s="73">
        <f>IF(SUMPRODUCT((A$14:A261=A261)*(B$14:B261=B261)*(D$14:D261=D261))&gt;1,0,1)</f>
        <v>1</v>
      </c>
      <c r="AO261" s="50" t="str">
        <f t="shared" si="33"/>
        <v>Contratos de prestación de servicios profesionales y de apoyo a la gestión</v>
      </c>
      <c r="AP261" s="50" t="str">
        <f t="shared" si="34"/>
        <v>Contratación directa</v>
      </c>
      <c r="AQ261" s="50" t="str">
        <f>IF(ISBLANK(G261),1,IFERROR(VLOOKUP(G261,Tipo!$C$12:$C$27,1,FALSE),"NO"))</f>
        <v>Prestación de servicios profesionales y de apoyo a la gestión, o para la ejecución de trabajos artísticos que sólo puedan encomendarse a determinadas personas naturales;</v>
      </c>
      <c r="AR261" s="50" t="str">
        <f t="shared" si="35"/>
        <v>Inversión</v>
      </c>
      <c r="AS261" s="50" t="str">
        <f>IF(ISBLANK(K261),1,IFERROR(VLOOKUP(K261,Eje_Pilar_Prop!C246:C347,1,FALSE),"NO"))</f>
        <v>NO</v>
      </c>
      <c r="AT261" s="50" t="str">
        <f t="shared" si="32"/>
        <v>SECOP II</v>
      </c>
      <c r="AU261" s="38">
        <f t="shared" si="36"/>
        <v>1</v>
      </c>
      <c r="AV261" s="50" t="str">
        <f t="shared" si="30"/>
        <v>Bogotá Mejor para Todos</v>
      </c>
    </row>
    <row r="262" spans="1:48" ht="45" customHeight="1">
      <c r="A262" s="204">
        <v>254</v>
      </c>
      <c r="B262" s="131">
        <v>2020</v>
      </c>
      <c r="C262" s="131" t="s">
        <v>353</v>
      </c>
      <c r="D262" s="210" t="s">
        <v>690</v>
      </c>
      <c r="E262" s="210" t="s">
        <v>140</v>
      </c>
      <c r="F262" s="210" t="s">
        <v>34</v>
      </c>
      <c r="G262" s="210" t="s">
        <v>161</v>
      </c>
      <c r="H262" s="229" t="s">
        <v>992</v>
      </c>
      <c r="I262" s="229" t="s">
        <v>135</v>
      </c>
      <c r="J262" s="229" t="s">
        <v>362</v>
      </c>
      <c r="K262" s="131">
        <v>45</v>
      </c>
      <c r="L262" s="234" t="str">
        <f>IF(ISERROR(VLOOKUP(K262,Eje_Pilar_Prop!$C$2:$E$104,2,FALSE))," ",VLOOKUP(K262,Eje_Pilar_Prop!$C$2:$E$104,2,FALSE))</f>
        <v>Gobernanza e influencia local, regional e internacional</v>
      </c>
      <c r="M262" s="234" t="str">
        <f>IF(ISERROR(VLOOKUP(K262,Eje_Pilar_Prop!$C$2:$E$104,3,FALSE))," ",VLOOKUP(K262,Eje_Pilar_Prop!$C$2:$E$104,3,FALSE))</f>
        <v>Eje Transversal 4 Gobierno Legitimo, Fortalecimiento Local y Eficiencia</v>
      </c>
      <c r="N262" s="132">
        <v>1501</v>
      </c>
      <c r="O262" s="133">
        <v>1024597859</v>
      </c>
      <c r="P262" s="131" t="s">
        <v>1322</v>
      </c>
      <c r="Q262" s="239">
        <v>13800000</v>
      </c>
      <c r="R262" s="65"/>
      <c r="S262" s="48"/>
      <c r="T262" s="49">
        <v>1</v>
      </c>
      <c r="U262" s="239">
        <v>4600000</v>
      </c>
      <c r="V262" s="251">
        <f t="shared" si="31"/>
        <v>18400000</v>
      </c>
      <c r="W262" s="257">
        <v>12133333</v>
      </c>
      <c r="X262" s="135">
        <v>44000</v>
      </c>
      <c r="Y262" s="135">
        <v>44005</v>
      </c>
      <c r="Z262" s="135">
        <v>44249</v>
      </c>
      <c r="AA262" s="136">
        <v>180</v>
      </c>
      <c r="AB262" s="136">
        <v>1</v>
      </c>
      <c r="AC262" s="136">
        <v>60</v>
      </c>
      <c r="AD262" s="133"/>
      <c r="AE262" s="137"/>
      <c r="AF262" s="135"/>
      <c r="AG262" s="134"/>
      <c r="AH262" s="131"/>
      <c r="AI262" s="131" t="s">
        <v>1474</v>
      </c>
      <c r="AJ262" s="131"/>
      <c r="AK262" s="131"/>
      <c r="AL262" s="138">
        <f t="shared" si="37"/>
        <v>0.65942027173913043</v>
      </c>
      <c r="AN262" s="73">
        <f>IF(SUMPRODUCT((A$14:A262=A262)*(B$14:B262=B262)*(D$14:D262=D262))&gt;1,0,1)</f>
        <v>1</v>
      </c>
      <c r="AO262" s="50" t="str">
        <f t="shared" si="33"/>
        <v>Contratos de prestación de servicios profesionales y de apoyo a la gestión</v>
      </c>
      <c r="AP262" s="50" t="str">
        <f t="shared" si="34"/>
        <v>Contratación directa</v>
      </c>
      <c r="AQ262" s="50" t="str">
        <f>IF(ISBLANK(G262),1,IFERROR(VLOOKUP(G262,Tipo!$C$12:$C$27,1,FALSE),"NO"))</f>
        <v>Prestación de servicios profesionales y de apoyo a la gestión, o para la ejecución de trabajos artísticos que sólo puedan encomendarse a determinadas personas naturales;</v>
      </c>
      <c r="AR262" s="50" t="str">
        <f t="shared" si="35"/>
        <v>Inversión</v>
      </c>
      <c r="AS262" s="50" t="str">
        <f>IF(ISBLANK(K262),1,IFERROR(VLOOKUP(K262,Eje_Pilar_Prop!C247:C348,1,FALSE),"NO"))</f>
        <v>NO</v>
      </c>
      <c r="AT262" s="50" t="str">
        <f t="shared" si="32"/>
        <v>SECOP II</v>
      </c>
      <c r="AU262" s="38">
        <f t="shared" si="36"/>
        <v>1</v>
      </c>
      <c r="AV262" s="50" t="str">
        <f t="shared" si="30"/>
        <v>Bogotá Mejor para Todos</v>
      </c>
    </row>
    <row r="263" spans="1:48" ht="45" customHeight="1">
      <c r="A263" s="204">
        <v>255</v>
      </c>
      <c r="B263" s="131">
        <v>2020</v>
      </c>
      <c r="C263" s="131" t="s">
        <v>353</v>
      </c>
      <c r="D263" s="210" t="s">
        <v>691</v>
      </c>
      <c r="E263" s="210" t="s">
        <v>140</v>
      </c>
      <c r="F263" s="210" t="s">
        <v>34</v>
      </c>
      <c r="G263" s="210" t="s">
        <v>161</v>
      </c>
      <c r="H263" s="229" t="s">
        <v>993</v>
      </c>
      <c r="I263" s="229" t="s">
        <v>135</v>
      </c>
      <c r="J263" s="229" t="s">
        <v>362</v>
      </c>
      <c r="K263" s="131">
        <v>45</v>
      </c>
      <c r="L263" s="234" t="str">
        <f>IF(ISERROR(VLOOKUP(K263,Eje_Pilar_Prop!$C$2:$E$104,2,FALSE))," ",VLOOKUP(K263,Eje_Pilar_Prop!$C$2:$E$104,2,FALSE))</f>
        <v>Gobernanza e influencia local, regional e internacional</v>
      </c>
      <c r="M263" s="234" t="str">
        <f>IF(ISERROR(VLOOKUP(K263,Eje_Pilar_Prop!$C$2:$E$104,3,FALSE))," ",VLOOKUP(K263,Eje_Pilar_Prop!$C$2:$E$104,3,FALSE))</f>
        <v>Eje Transversal 4 Gobierno Legitimo, Fortalecimiento Local y Eficiencia</v>
      </c>
      <c r="N263" s="132">
        <v>1501</v>
      </c>
      <c r="O263" s="133">
        <v>1026259558</v>
      </c>
      <c r="P263" s="131" t="s">
        <v>1323</v>
      </c>
      <c r="Q263" s="239">
        <v>21000000</v>
      </c>
      <c r="R263" s="65"/>
      <c r="S263" s="48"/>
      <c r="T263" s="49">
        <v>1</v>
      </c>
      <c r="U263" s="239">
        <v>7000000</v>
      </c>
      <c r="V263" s="251">
        <f t="shared" si="31"/>
        <v>28000000</v>
      </c>
      <c r="W263" s="257">
        <v>18900000</v>
      </c>
      <c r="X263" s="135">
        <v>44000</v>
      </c>
      <c r="Y263" s="135">
        <v>44001</v>
      </c>
      <c r="Z263" s="135">
        <v>44245</v>
      </c>
      <c r="AA263" s="136">
        <v>180</v>
      </c>
      <c r="AB263" s="136">
        <v>1</v>
      </c>
      <c r="AC263" s="136">
        <v>60</v>
      </c>
      <c r="AD263" s="133"/>
      <c r="AE263" s="137"/>
      <c r="AF263" s="135"/>
      <c r="AG263" s="134"/>
      <c r="AH263" s="131"/>
      <c r="AI263" s="131" t="s">
        <v>1474</v>
      </c>
      <c r="AJ263" s="131"/>
      <c r="AK263" s="131"/>
      <c r="AL263" s="138">
        <f t="shared" si="37"/>
        <v>0.67500000000000004</v>
      </c>
      <c r="AN263" s="73">
        <f>IF(SUMPRODUCT((A$14:A263=A263)*(B$14:B263=B263)*(D$14:D263=D263))&gt;1,0,1)</f>
        <v>1</v>
      </c>
      <c r="AO263" s="50" t="str">
        <f t="shared" si="33"/>
        <v>Contratos de prestación de servicios profesionales y de apoyo a la gestión</v>
      </c>
      <c r="AP263" s="50" t="str">
        <f t="shared" si="34"/>
        <v>Contratación directa</v>
      </c>
      <c r="AQ263" s="50" t="str">
        <f>IF(ISBLANK(G263),1,IFERROR(VLOOKUP(G263,Tipo!$C$12:$C$27,1,FALSE),"NO"))</f>
        <v>Prestación de servicios profesionales y de apoyo a la gestión, o para la ejecución de trabajos artísticos que sólo puedan encomendarse a determinadas personas naturales;</v>
      </c>
      <c r="AR263" s="50" t="str">
        <f t="shared" si="35"/>
        <v>Inversión</v>
      </c>
      <c r="AS263" s="50" t="str">
        <f>IF(ISBLANK(K263),1,IFERROR(VLOOKUP(K263,Eje_Pilar_Prop!C248:C349,1,FALSE),"NO"))</f>
        <v>NO</v>
      </c>
      <c r="AT263" s="50" t="str">
        <f t="shared" si="32"/>
        <v>SECOP II</v>
      </c>
      <c r="AU263" s="38">
        <f t="shared" si="36"/>
        <v>1</v>
      </c>
      <c r="AV263" s="50" t="str">
        <f t="shared" si="30"/>
        <v>Bogotá Mejor para Todos</v>
      </c>
    </row>
    <row r="264" spans="1:48" ht="45" customHeight="1">
      <c r="A264" s="204">
        <v>256</v>
      </c>
      <c r="B264" s="131">
        <v>2020</v>
      </c>
      <c r="C264" s="131" t="s">
        <v>353</v>
      </c>
      <c r="D264" s="210" t="s">
        <v>692</v>
      </c>
      <c r="E264" s="210" t="s">
        <v>140</v>
      </c>
      <c r="F264" s="210" t="s">
        <v>34</v>
      </c>
      <c r="G264" s="210" t="s">
        <v>161</v>
      </c>
      <c r="H264" s="229" t="s">
        <v>994</v>
      </c>
      <c r="I264" s="229" t="s">
        <v>135</v>
      </c>
      <c r="J264" s="229" t="s">
        <v>362</v>
      </c>
      <c r="K264" s="131">
        <v>45</v>
      </c>
      <c r="L264" s="234" t="str">
        <f>IF(ISERROR(VLOOKUP(K264,Eje_Pilar_Prop!$C$2:$E$104,2,FALSE))," ",VLOOKUP(K264,Eje_Pilar_Prop!$C$2:$E$104,2,FALSE))</f>
        <v>Gobernanza e influencia local, regional e internacional</v>
      </c>
      <c r="M264" s="234" t="str">
        <f>IF(ISERROR(VLOOKUP(K264,Eje_Pilar_Prop!$C$2:$E$104,3,FALSE))," ",VLOOKUP(K264,Eje_Pilar_Prop!$C$2:$E$104,3,FALSE))</f>
        <v>Eje Transversal 4 Gobierno Legitimo, Fortalecimiento Local y Eficiencia</v>
      </c>
      <c r="N264" s="132">
        <v>1501</v>
      </c>
      <c r="O264" s="133">
        <v>23623350</v>
      </c>
      <c r="P264" s="131" t="s">
        <v>1107</v>
      </c>
      <c r="Q264" s="239">
        <v>23400000</v>
      </c>
      <c r="R264" s="65"/>
      <c r="S264" s="48"/>
      <c r="T264" s="49">
        <v>0</v>
      </c>
      <c r="U264" s="239">
        <v>0</v>
      </c>
      <c r="V264" s="251">
        <f t="shared" si="31"/>
        <v>23400000</v>
      </c>
      <c r="W264" s="257">
        <v>21320000</v>
      </c>
      <c r="X264" s="135">
        <v>43999</v>
      </c>
      <c r="Y264" s="135">
        <v>43999</v>
      </c>
      <c r="Z264" s="135">
        <v>44181</v>
      </c>
      <c r="AA264" s="136">
        <v>180</v>
      </c>
      <c r="AB264" s="136">
        <v>0</v>
      </c>
      <c r="AC264" s="136">
        <v>0</v>
      </c>
      <c r="AD264" s="133"/>
      <c r="AE264" s="137"/>
      <c r="AF264" s="135"/>
      <c r="AG264" s="134"/>
      <c r="AH264" s="131"/>
      <c r="AI264" s="131"/>
      <c r="AJ264" s="131" t="s">
        <v>1474</v>
      </c>
      <c r="AK264" s="131"/>
      <c r="AL264" s="138">
        <f t="shared" si="37"/>
        <v>0.91111111111111109</v>
      </c>
      <c r="AN264" s="73">
        <f>IF(SUMPRODUCT((A$14:A264=A264)*(B$14:B264=B264)*(D$14:D264=D264))&gt;1,0,1)</f>
        <v>1</v>
      </c>
      <c r="AO264" s="50" t="str">
        <f t="shared" si="33"/>
        <v>Contratos de prestación de servicios profesionales y de apoyo a la gestión</v>
      </c>
      <c r="AP264" s="50" t="str">
        <f t="shared" si="34"/>
        <v>Contratación directa</v>
      </c>
      <c r="AQ264" s="50" t="str">
        <f>IF(ISBLANK(G264),1,IFERROR(VLOOKUP(G264,Tipo!$C$12:$C$27,1,FALSE),"NO"))</f>
        <v>Prestación de servicios profesionales y de apoyo a la gestión, o para la ejecución de trabajos artísticos que sólo puedan encomendarse a determinadas personas naturales;</v>
      </c>
      <c r="AR264" s="50" t="str">
        <f t="shared" si="35"/>
        <v>Inversión</v>
      </c>
      <c r="AS264" s="50" t="str">
        <f>IF(ISBLANK(K264),1,IFERROR(VLOOKUP(K264,Eje_Pilar_Prop!C249:C350,1,FALSE),"NO"))</f>
        <v>NO</v>
      </c>
      <c r="AT264" s="50" t="str">
        <f t="shared" si="32"/>
        <v>SECOP II</v>
      </c>
      <c r="AU264" s="38">
        <f t="shared" si="36"/>
        <v>1</v>
      </c>
      <c r="AV264" s="50" t="str">
        <f t="shared" si="30"/>
        <v>Bogotá Mejor para Todos</v>
      </c>
    </row>
    <row r="265" spans="1:48" ht="45" customHeight="1">
      <c r="A265" s="204">
        <v>257</v>
      </c>
      <c r="B265" s="131">
        <v>2020</v>
      </c>
      <c r="C265" s="131" t="s">
        <v>353</v>
      </c>
      <c r="D265" s="210" t="s">
        <v>693</v>
      </c>
      <c r="E265" s="210" t="s">
        <v>140</v>
      </c>
      <c r="F265" s="210" t="s">
        <v>34</v>
      </c>
      <c r="G265" s="210" t="s">
        <v>161</v>
      </c>
      <c r="H265" s="229" t="s">
        <v>892</v>
      </c>
      <c r="I265" s="229" t="s">
        <v>135</v>
      </c>
      <c r="J265" s="229" t="s">
        <v>362</v>
      </c>
      <c r="K265" s="131">
        <v>45</v>
      </c>
      <c r="L265" s="234" t="str">
        <f>IF(ISERROR(VLOOKUP(K265,Eje_Pilar_Prop!$C$2:$E$104,2,FALSE))," ",VLOOKUP(K265,Eje_Pilar_Prop!$C$2:$E$104,2,FALSE))</f>
        <v>Gobernanza e influencia local, regional e internacional</v>
      </c>
      <c r="M265" s="234" t="str">
        <f>IF(ISERROR(VLOOKUP(K265,Eje_Pilar_Prop!$C$2:$E$104,3,FALSE))," ",VLOOKUP(K265,Eje_Pilar_Prop!$C$2:$E$104,3,FALSE))</f>
        <v>Eje Transversal 4 Gobierno Legitimo, Fortalecimiento Local y Eficiencia</v>
      </c>
      <c r="N265" s="132">
        <v>1501</v>
      </c>
      <c r="O265" s="133">
        <v>1077973582</v>
      </c>
      <c r="P265" s="131" t="s">
        <v>1324</v>
      </c>
      <c r="Q265" s="239">
        <v>25200000</v>
      </c>
      <c r="R265" s="65"/>
      <c r="S265" s="48"/>
      <c r="T265" s="49">
        <v>1</v>
      </c>
      <c r="U265" s="239">
        <v>8400000</v>
      </c>
      <c r="V265" s="251">
        <f t="shared" si="31"/>
        <v>33600000</v>
      </c>
      <c r="W265" s="257">
        <v>10640000</v>
      </c>
      <c r="X265" s="135">
        <v>44001</v>
      </c>
      <c r="Y265" s="135">
        <v>44005</v>
      </c>
      <c r="Z265" s="135">
        <v>44250</v>
      </c>
      <c r="AA265" s="136">
        <v>180</v>
      </c>
      <c r="AB265" s="136">
        <v>1</v>
      </c>
      <c r="AC265" s="136">
        <v>60</v>
      </c>
      <c r="AD265" s="133">
        <v>79486079</v>
      </c>
      <c r="AE265" s="137" t="s">
        <v>1189</v>
      </c>
      <c r="AF265" s="135">
        <v>44089</v>
      </c>
      <c r="AG265" s="134"/>
      <c r="AH265" s="131"/>
      <c r="AI265" s="131" t="s">
        <v>1474</v>
      </c>
      <c r="AJ265" s="131"/>
      <c r="AK265" s="131"/>
      <c r="AL265" s="138">
        <f t="shared" si="37"/>
        <v>0.31666666666666665</v>
      </c>
      <c r="AN265" s="73">
        <f>IF(SUMPRODUCT((A$14:A265=A265)*(B$14:B265=B265)*(D$14:D265=D265))&gt;1,0,1)</f>
        <v>1</v>
      </c>
      <c r="AO265" s="50" t="str">
        <f t="shared" si="33"/>
        <v>Contratos de prestación de servicios profesionales y de apoyo a la gestión</v>
      </c>
      <c r="AP265" s="50" t="str">
        <f t="shared" si="34"/>
        <v>Contratación directa</v>
      </c>
      <c r="AQ265" s="50" t="str">
        <f>IF(ISBLANK(G265),1,IFERROR(VLOOKUP(G265,Tipo!$C$12:$C$27,1,FALSE),"NO"))</f>
        <v>Prestación de servicios profesionales y de apoyo a la gestión, o para la ejecución de trabajos artísticos que sólo puedan encomendarse a determinadas personas naturales;</v>
      </c>
      <c r="AR265" s="50" t="str">
        <f t="shared" si="35"/>
        <v>Inversión</v>
      </c>
      <c r="AS265" s="50" t="str">
        <f>IF(ISBLANK(K265),1,IFERROR(VLOOKUP(K265,Eje_Pilar_Prop!C250:C351,1,FALSE),"NO"))</f>
        <v>NO</v>
      </c>
      <c r="AT265" s="50" t="str">
        <f t="shared" si="32"/>
        <v>SECOP II</v>
      </c>
      <c r="AU265" s="38">
        <f t="shared" si="36"/>
        <v>1</v>
      </c>
      <c r="AV265" s="50" t="str">
        <f t="shared" si="30"/>
        <v>Bogotá Mejor para Todos</v>
      </c>
    </row>
    <row r="266" spans="1:48" ht="45" customHeight="1">
      <c r="A266" s="204">
        <v>258</v>
      </c>
      <c r="B266" s="131">
        <v>2020</v>
      </c>
      <c r="C266" s="131" t="s">
        <v>353</v>
      </c>
      <c r="D266" s="210" t="s">
        <v>694</v>
      </c>
      <c r="E266" s="210" t="s">
        <v>140</v>
      </c>
      <c r="F266" s="210" t="s">
        <v>34</v>
      </c>
      <c r="G266" s="210" t="s">
        <v>161</v>
      </c>
      <c r="H266" s="229" t="s">
        <v>995</v>
      </c>
      <c r="I266" s="229" t="s">
        <v>135</v>
      </c>
      <c r="J266" s="229" t="s">
        <v>362</v>
      </c>
      <c r="K266" s="131">
        <v>45</v>
      </c>
      <c r="L266" s="234" t="str">
        <f>IF(ISERROR(VLOOKUP(K266,Eje_Pilar_Prop!$C$2:$E$104,2,FALSE))," ",VLOOKUP(K266,Eje_Pilar_Prop!$C$2:$E$104,2,FALSE))</f>
        <v>Gobernanza e influencia local, regional e internacional</v>
      </c>
      <c r="M266" s="234" t="str">
        <f>IF(ISERROR(VLOOKUP(K266,Eje_Pilar_Prop!$C$2:$E$104,3,FALSE))," ",VLOOKUP(K266,Eje_Pilar_Prop!$C$2:$E$104,3,FALSE))</f>
        <v>Eje Transversal 4 Gobierno Legitimo, Fortalecimiento Local y Eficiencia</v>
      </c>
      <c r="N266" s="132">
        <v>1529</v>
      </c>
      <c r="O266" s="133">
        <v>52046781</v>
      </c>
      <c r="P266" s="131" t="s">
        <v>1325</v>
      </c>
      <c r="Q266" s="239">
        <v>27000000</v>
      </c>
      <c r="R266" s="65"/>
      <c r="S266" s="48"/>
      <c r="T266" s="49">
        <v>1</v>
      </c>
      <c r="U266" s="239">
        <v>9000000</v>
      </c>
      <c r="V266" s="251">
        <f t="shared" si="31"/>
        <v>36000000</v>
      </c>
      <c r="W266" s="306">
        <v>19200000</v>
      </c>
      <c r="X266" s="135">
        <v>44001</v>
      </c>
      <c r="Y266" s="135">
        <v>44005</v>
      </c>
      <c r="Z266" s="135">
        <v>44249</v>
      </c>
      <c r="AA266" s="136">
        <v>180</v>
      </c>
      <c r="AB266" s="136">
        <v>1</v>
      </c>
      <c r="AC266" s="136">
        <v>60</v>
      </c>
      <c r="AD266" s="133"/>
      <c r="AE266" s="137"/>
      <c r="AF266" s="135"/>
      <c r="AG266" s="134"/>
      <c r="AH266" s="131"/>
      <c r="AI266" s="131" t="s">
        <v>1474</v>
      </c>
      <c r="AJ266" s="131"/>
      <c r="AK266" s="131"/>
      <c r="AL266" s="138">
        <f t="shared" si="37"/>
        <v>0.53333333333333333</v>
      </c>
      <c r="AN266" s="73">
        <f>IF(SUMPRODUCT((A$14:A266=A266)*(B$14:B266=B266)*(D$14:D266=D266))&gt;1,0,1)</f>
        <v>1</v>
      </c>
      <c r="AO266" s="50" t="str">
        <f t="shared" si="33"/>
        <v>Contratos de prestación de servicios profesionales y de apoyo a la gestión</v>
      </c>
      <c r="AP266" s="50" t="str">
        <f t="shared" si="34"/>
        <v>Contratación directa</v>
      </c>
      <c r="AQ266" s="50" t="str">
        <f>IF(ISBLANK(G266),1,IFERROR(VLOOKUP(G266,Tipo!$C$12:$C$27,1,FALSE),"NO"))</f>
        <v>Prestación de servicios profesionales y de apoyo a la gestión, o para la ejecución de trabajos artísticos que sólo puedan encomendarse a determinadas personas naturales;</v>
      </c>
      <c r="AR266" s="50" t="str">
        <f t="shared" si="35"/>
        <v>Inversión</v>
      </c>
      <c r="AS266" s="50" t="str">
        <f>IF(ISBLANK(K266),1,IFERROR(VLOOKUP(K266,Eje_Pilar_Prop!C251:C352,1,FALSE),"NO"))</f>
        <v>NO</v>
      </c>
      <c r="AT266" s="50" t="str">
        <f t="shared" si="32"/>
        <v>SECOP II</v>
      </c>
      <c r="AU266" s="38">
        <f t="shared" si="36"/>
        <v>1</v>
      </c>
      <c r="AV266" s="50" t="str">
        <f t="shared" si="30"/>
        <v>Bogotá Mejor para Todos</v>
      </c>
    </row>
    <row r="267" spans="1:48" ht="45" customHeight="1">
      <c r="A267" s="204">
        <v>259</v>
      </c>
      <c r="B267" s="131">
        <v>2020</v>
      </c>
      <c r="C267" s="131" t="s">
        <v>353</v>
      </c>
      <c r="D267" s="210" t="s">
        <v>695</v>
      </c>
      <c r="E267" s="210" t="s">
        <v>140</v>
      </c>
      <c r="F267" s="210" t="s">
        <v>34</v>
      </c>
      <c r="G267" s="210" t="s">
        <v>161</v>
      </c>
      <c r="H267" s="229" t="s">
        <v>996</v>
      </c>
      <c r="I267" s="229" t="s">
        <v>135</v>
      </c>
      <c r="J267" s="229" t="s">
        <v>362</v>
      </c>
      <c r="K267" s="131">
        <v>45</v>
      </c>
      <c r="L267" s="234" t="str">
        <f>IF(ISERROR(VLOOKUP(K267,Eje_Pilar_Prop!$C$2:$E$104,2,FALSE))," ",VLOOKUP(K267,Eje_Pilar_Prop!$C$2:$E$104,2,FALSE))</f>
        <v>Gobernanza e influencia local, regional e internacional</v>
      </c>
      <c r="M267" s="234" t="str">
        <f>IF(ISERROR(VLOOKUP(K267,Eje_Pilar_Prop!$C$2:$E$104,3,FALSE))," ",VLOOKUP(K267,Eje_Pilar_Prop!$C$2:$E$104,3,FALSE))</f>
        <v>Eje Transversal 4 Gobierno Legitimo, Fortalecimiento Local y Eficiencia</v>
      </c>
      <c r="N267" s="132">
        <v>1501</v>
      </c>
      <c r="O267" s="133">
        <v>80881353</v>
      </c>
      <c r="P267" s="131" t="s">
        <v>1326</v>
      </c>
      <c r="Q267" s="239">
        <v>25200000</v>
      </c>
      <c r="R267" s="65"/>
      <c r="S267" s="48"/>
      <c r="T267" s="49">
        <v>1</v>
      </c>
      <c r="U267" s="239">
        <v>8400000</v>
      </c>
      <c r="V267" s="251">
        <f t="shared" si="31"/>
        <v>33600000</v>
      </c>
      <c r="W267" s="257">
        <v>22120000</v>
      </c>
      <c r="X267" s="135">
        <v>44000</v>
      </c>
      <c r="Y267" s="135">
        <v>44005</v>
      </c>
      <c r="Z267" s="135">
        <v>44249</v>
      </c>
      <c r="AA267" s="136">
        <v>180</v>
      </c>
      <c r="AB267" s="136">
        <v>1</v>
      </c>
      <c r="AC267" s="136">
        <v>60</v>
      </c>
      <c r="AD267" s="133"/>
      <c r="AE267" s="137"/>
      <c r="AF267" s="135"/>
      <c r="AG267" s="134"/>
      <c r="AH267" s="131"/>
      <c r="AI267" s="131" t="s">
        <v>1474</v>
      </c>
      <c r="AJ267" s="131"/>
      <c r="AK267" s="131"/>
      <c r="AL267" s="138">
        <f t="shared" si="37"/>
        <v>0.65833333333333333</v>
      </c>
      <c r="AN267" s="73">
        <f>IF(SUMPRODUCT((A$14:A267=A267)*(B$14:B267=B267)*(D$14:D267=D267))&gt;1,0,1)</f>
        <v>1</v>
      </c>
      <c r="AO267" s="50" t="str">
        <f t="shared" si="33"/>
        <v>Contratos de prestación de servicios profesionales y de apoyo a la gestión</v>
      </c>
      <c r="AP267" s="50" t="str">
        <f t="shared" si="34"/>
        <v>Contratación directa</v>
      </c>
      <c r="AQ267" s="50" t="str">
        <f>IF(ISBLANK(G267),1,IFERROR(VLOOKUP(G267,Tipo!$C$12:$C$27,1,FALSE),"NO"))</f>
        <v>Prestación de servicios profesionales y de apoyo a la gestión, o para la ejecución de trabajos artísticos que sólo puedan encomendarse a determinadas personas naturales;</v>
      </c>
      <c r="AR267" s="50" t="str">
        <f t="shared" si="35"/>
        <v>Inversión</v>
      </c>
      <c r="AS267" s="50" t="str">
        <f>IF(ISBLANK(K267),1,IFERROR(VLOOKUP(K267,Eje_Pilar_Prop!C252:C353,1,FALSE),"NO"))</f>
        <v>NO</v>
      </c>
      <c r="AT267" s="50" t="str">
        <f t="shared" si="32"/>
        <v>SECOP II</v>
      </c>
      <c r="AU267" s="38">
        <f t="shared" si="36"/>
        <v>1</v>
      </c>
      <c r="AV267" s="50" t="str">
        <f t="shared" ref="AV267:AV331" si="38">IF(ISBLANK(J267),1,IFERROR(VLOOKUP(J267,pdd,1,FALSE),"NO"))</f>
        <v>Bogotá Mejor para Todos</v>
      </c>
    </row>
    <row r="268" spans="1:48" ht="45" customHeight="1">
      <c r="A268" s="204">
        <v>260</v>
      </c>
      <c r="B268" s="131">
        <v>2020</v>
      </c>
      <c r="C268" s="131" t="s">
        <v>353</v>
      </c>
      <c r="D268" s="210" t="s">
        <v>696</v>
      </c>
      <c r="E268" s="210" t="s">
        <v>140</v>
      </c>
      <c r="F268" s="210" t="s">
        <v>34</v>
      </c>
      <c r="G268" s="210" t="s">
        <v>161</v>
      </c>
      <c r="H268" s="229" t="s">
        <v>997</v>
      </c>
      <c r="I268" s="229" t="s">
        <v>135</v>
      </c>
      <c r="J268" s="229" t="s">
        <v>362</v>
      </c>
      <c r="K268" s="131">
        <v>45</v>
      </c>
      <c r="L268" s="234" t="str">
        <f>IF(ISERROR(VLOOKUP(K268,Eje_Pilar_Prop!$C$2:$E$104,2,FALSE))," ",VLOOKUP(K268,Eje_Pilar_Prop!$C$2:$E$104,2,FALSE))</f>
        <v>Gobernanza e influencia local, regional e internacional</v>
      </c>
      <c r="M268" s="234" t="str">
        <f>IF(ISERROR(VLOOKUP(K268,Eje_Pilar_Prop!$C$2:$E$104,3,FALSE))," ",VLOOKUP(K268,Eje_Pilar_Prop!$C$2:$E$104,3,FALSE))</f>
        <v>Eje Transversal 4 Gobierno Legitimo, Fortalecimiento Local y Eficiencia</v>
      </c>
      <c r="N268" s="132">
        <v>1501</v>
      </c>
      <c r="O268" s="133">
        <v>1193373987</v>
      </c>
      <c r="P268" s="131" t="s">
        <v>1327</v>
      </c>
      <c r="Q268" s="239">
        <v>15000000</v>
      </c>
      <c r="R268" s="65"/>
      <c r="S268" s="48"/>
      <c r="T268" s="49">
        <v>1</v>
      </c>
      <c r="U268" s="239">
        <v>5000000</v>
      </c>
      <c r="V268" s="251">
        <f t="shared" si="31"/>
        <v>20000000</v>
      </c>
      <c r="W268" s="257">
        <v>13500000</v>
      </c>
      <c r="X268" s="135">
        <v>44000</v>
      </c>
      <c r="Y268" s="135">
        <v>44001</v>
      </c>
      <c r="Z268" s="135">
        <v>44245</v>
      </c>
      <c r="AA268" s="136">
        <v>180</v>
      </c>
      <c r="AB268" s="136">
        <v>1</v>
      </c>
      <c r="AC268" s="136">
        <v>60</v>
      </c>
      <c r="AD268" s="133"/>
      <c r="AE268" s="137"/>
      <c r="AF268" s="135"/>
      <c r="AG268" s="134"/>
      <c r="AH268" s="131"/>
      <c r="AI268" s="131" t="s">
        <v>1474</v>
      </c>
      <c r="AJ268" s="131"/>
      <c r="AK268" s="131"/>
      <c r="AL268" s="138">
        <f t="shared" si="37"/>
        <v>0.67500000000000004</v>
      </c>
      <c r="AN268" s="73">
        <f>IF(SUMPRODUCT((A$14:A268=A268)*(B$14:B268=B268)*(D$14:D268=D268))&gt;1,0,1)</f>
        <v>1</v>
      </c>
      <c r="AO268" s="50" t="str">
        <f t="shared" si="33"/>
        <v>Contratos de prestación de servicios profesionales y de apoyo a la gestión</v>
      </c>
      <c r="AP268" s="50" t="str">
        <f t="shared" si="34"/>
        <v>Contratación directa</v>
      </c>
      <c r="AQ268" s="50" t="str">
        <f>IF(ISBLANK(G268),1,IFERROR(VLOOKUP(G268,Tipo!$C$12:$C$27,1,FALSE),"NO"))</f>
        <v>Prestación de servicios profesionales y de apoyo a la gestión, o para la ejecución de trabajos artísticos que sólo puedan encomendarse a determinadas personas naturales;</v>
      </c>
      <c r="AR268" s="50" t="str">
        <f t="shared" si="35"/>
        <v>Inversión</v>
      </c>
      <c r="AS268" s="50" t="str">
        <f>IF(ISBLANK(K268),1,IFERROR(VLOOKUP(K268,Eje_Pilar_Prop!C253:C354,1,FALSE),"NO"))</f>
        <v>NO</v>
      </c>
      <c r="AT268" s="50" t="str">
        <f t="shared" si="32"/>
        <v>SECOP II</v>
      </c>
      <c r="AU268" s="38">
        <f t="shared" si="36"/>
        <v>1</v>
      </c>
      <c r="AV268" s="50" t="str">
        <f t="shared" si="38"/>
        <v>Bogotá Mejor para Todos</v>
      </c>
    </row>
    <row r="269" spans="1:48" ht="45" customHeight="1">
      <c r="A269" s="204">
        <v>261</v>
      </c>
      <c r="B269" s="131">
        <v>2020</v>
      </c>
      <c r="C269" s="131" t="s">
        <v>353</v>
      </c>
      <c r="D269" s="210" t="s">
        <v>697</v>
      </c>
      <c r="E269" s="210" t="s">
        <v>140</v>
      </c>
      <c r="F269" s="210" t="s">
        <v>34</v>
      </c>
      <c r="G269" s="210" t="s">
        <v>161</v>
      </c>
      <c r="H269" s="229" t="s">
        <v>903</v>
      </c>
      <c r="I269" s="229" t="s">
        <v>135</v>
      </c>
      <c r="J269" s="229" t="s">
        <v>362</v>
      </c>
      <c r="K269" s="131">
        <v>38</v>
      </c>
      <c r="L269" s="234" t="str">
        <f>IF(ISERROR(VLOOKUP(K269,Eje_Pilar_Prop!$C$2:$E$104,2,FALSE))," ",VLOOKUP(K269,Eje_Pilar_Prop!$C$2:$E$104,2,FALSE))</f>
        <v>Recuperación y manejo de la Estructura Ecológica Principal</v>
      </c>
      <c r="M269" s="234" t="str">
        <f>IF(ISERROR(VLOOKUP(K269,Eje_Pilar_Prop!$C$2:$E$104,3,FALSE))," ",VLOOKUP(K269,Eje_Pilar_Prop!$C$2:$E$104,3,FALSE))</f>
        <v>Eje Transversal 3 Sostenibilidad Ambiental basada en la eficiencia energética</v>
      </c>
      <c r="N269" s="132">
        <v>1500</v>
      </c>
      <c r="O269" s="133">
        <v>80020950</v>
      </c>
      <c r="P269" s="131" t="s">
        <v>1328</v>
      </c>
      <c r="Q269" s="239">
        <v>33000000</v>
      </c>
      <c r="R269" s="65"/>
      <c r="S269" s="48"/>
      <c r="T269" s="49">
        <v>1</v>
      </c>
      <c r="U269" s="239">
        <v>16500000</v>
      </c>
      <c r="V269" s="251">
        <f t="shared" si="31"/>
        <v>49500000</v>
      </c>
      <c r="W269" s="257">
        <v>29700000</v>
      </c>
      <c r="X269" s="135">
        <v>43999</v>
      </c>
      <c r="Y269" s="135">
        <v>44001</v>
      </c>
      <c r="Z269" s="135">
        <v>44273</v>
      </c>
      <c r="AA269" s="136">
        <v>180</v>
      </c>
      <c r="AB269" s="136">
        <v>1</v>
      </c>
      <c r="AC269" s="136">
        <v>90</v>
      </c>
      <c r="AD269" s="133"/>
      <c r="AE269" s="137"/>
      <c r="AF269" s="135"/>
      <c r="AG269" s="134"/>
      <c r="AH269" s="131"/>
      <c r="AI269" s="131" t="s">
        <v>1474</v>
      </c>
      <c r="AJ269" s="131"/>
      <c r="AK269" s="131"/>
      <c r="AL269" s="138">
        <f t="shared" si="37"/>
        <v>0.6</v>
      </c>
      <c r="AN269" s="73">
        <f>IF(SUMPRODUCT((A$14:A269=A269)*(B$14:B269=B269)*(D$14:D269=D269))&gt;1,0,1)</f>
        <v>1</v>
      </c>
      <c r="AO269" s="50" t="str">
        <f t="shared" si="33"/>
        <v>Contratos de prestación de servicios profesionales y de apoyo a la gestión</v>
      </c>
      <c r="AP269" s="50" t="str">
        <f t="shared" si="34"/>
        <v>Contratación directa</v>
      </c>
      <c r="AQ269" s="50" t="str">
        <f>IF(ISBLANK(G269),1,IFERROR(VLOOKUP(G269,Tipo!$C$12:$C$27,1,FALSE),"NO"))</f>
        <v>Prestación de servicios profesionales y de apoyo a la gestión, o para la ejecución de trabajos artísticos que sólo puedan encomendarse a determinadas personas naturales;</v>
      </c>
      <c r="AR269" s="50" t="str">
        <f t="shared" si="35"/>
        <v>Inversión</v>
      </c>
      <c r="AS269" s="50" t="str">
        <f>IF(ISBLANK(K269),1,IFERROR(VLOOKUP(K269,Eje_Pilar_Prop!C254:C355,1,FALSE),"NO"))</f>
        <v>NO</v>
      </c>
      <c r="AT269" s="50" t="str">
        <f t="shared" si="32"/>
        <v>SECOP II</v>
      </c>
      <c r="AU269" s="38">
        <f t="shared" si="36"/>
        <v>1</v>
      </c>
      <c r="AV269" s="50" t="str">
        <f t="shared" si="38"/>
        <v>Bogotá Mejor para Todos</v>
      </c>
    </row>
    <row r="270" spans="1:48" ht="45" customHeight="1">
      <c r="A270" s="204">
        <v>262</v>
      </c>
      <c r="B270" s="131">
        <v>2020</v>
      </c>
      <c r="C270" s="131" t="s">
        <v>353</v>
      </c>
      <c r="D270" s="210" t="s">
        <v>698</v>
      </c>
      <c r="E270" s="210" t="s">
        <v>140</v>
      </c>
      <c r="F270" s="210" t="s">
        <v>34</v>
      </c>
      <c r="G270" s="210" t="s">
        <v>161</v>
      </c>
      <c r="H270" s="229" t="s">
        <v>886</v>
      </c>
      <c r="I270" s="229" t="s">
        <v>135</v>
      </c>
      <c r="J270" s="229" t="s">
        <v>362</v>
      </c>
      <c r="K270" s="131">
        <v>45</v>
      </c>
      <c r="L270" s="234" t="str">
        <f>IF(ISERROR(VLOOKUP(K270,Eje_Pilar_Prop!$C$2:$E$104,2,FALSE))," ",VLOOKUP(K270,Eje_Pilar_Prop!$C$2:$E$104,2,FALSE))</f>
        <v>Gobernanza e influencia local, regional e internacional</v>
      </c>
      <c r="M270" s="234" t="str">
        <f>IF(ISERROR(VLOOKUP(K270,Eje_Pilar_Prop!$C$2:$E$104,3,FALSE))," ",VLOOKUP(K270,Eje_Pilar_Prop!$C$2:$E$104,3,FALSE))</f>
        <v>Eje Transversal 4 Gobierno Legitimo, Fortalecimiento Local y Eficiencia</v>
      </c>
      <c r="N270" s="132">
        <v>1501</v>
      </c>
      <c r="O270" s="133">
        <v>52482153</v>
      </c>
      <c r="P270" s="131" t="s">
        <v>1329</v>
      </c>
      <c r="Q270" s="239">
        <v>13200000</v>
      </c>
      <c r="R270" s="65"/>
      <c r="S270" s="48"/>
      <c r="T270" s="287">
        <v>1</v>
      </c>
      <c r="U270" s="239">
        <v>4400000</v>
      </c>
      <c r="V270" s="251">
        <f t="shared" si="31"/>
        <v>17600000</v>
      </c>
      <c r="W270" s="257">
        <v>11073333</v>
      </c>
      <c r="X270" s="135">
        <v>44001</v>
      </c>
      <c r="Y270" s="135">
        <v>44012</v>
      </c>
      <c r="Z270" s="135">
        <v>44255</v>
      </c>
      <c r="AA270" s="136">
        <v>180</v>
      </c>
      <c r="AB270" s="136">
        <v>1</v>
      </c>
      <c r="AC270" s="136">
        <v>60</v>
      </c>
      <c r="AD270" s="133"/>
      <c r="AE270" s="137"/>
      <c r="AF270" s="135"/>
      <c r="AG270" s="134"/>
      <c r="AH270" s="131"/>
      <c r="AI270" s="131" t="s">
        <v>1474</v>
      </c>
      <c r="AJ270" s="131"/>
      <c r="AK270" s="131"/>
      <c r="AL270" s="138">
        <f t="shared" si="37"/>
        <v>0.62916664772727271</v>
      </c>
      <c r="AN270" s="73">
        <f>IF(SUMPRODUCT((A$14:A270=A270)*(B$14:B270=B270)*(D$14:D270=D270))&gt;1,0,1)</f>
        <v>1</v>
      </c>
      <c r="AO270" s="50" t="str">
        <f t="shared" si="33"/>
        <v>Contratos de prestación de servicios profesionales y de apoyo a la gestión</v>
      </c>
      <c r="AP270" s="50" t="str">
        <f t="shared" si="34"/>
        <v>Contratación directa</v>
      </c>
      <c r="AQ270" s="50" t="str">
        <f>IF(ISBLANK(G270),1,IFERROR(VLOOKUP(G270,Tipo!$C$12:$C$27,1,FALSE),"NO"))</f>
        <v>Prestación de servicios profesionales y de apoyo a la gestión, o para la ejecución de trabajos artísticos que sólo puedan encomendarse a determinadas personas naturales;</v>
      </c>
      <c r="AR270" s="50" t="str">
        <f t="shared" si="35"/>
        <v>Inversión</v>
      </c>
      <c r="AS270" s="50" t="str">
        <f>IF(ISBLANK(K270),1,IFERROR(VLOOKUP(K270,Eje_Pilar_Prop!C255:C356,1,FALSE),"NO"))</f>
        <v>NO</v>
      </c>
      <c r="AT270" s="50" t="str">
        <f t="shared" si="32"/>
        <v>SECOP II</v>
      </c>
      <c r="AU270" s="38">
        <f t="shared" si="36"/>
        <v>1</v>
      </c>
      <c r="AV270" s="50" t="str">
        <f t="shared" si="38"/>
        <v>Bogotá Mejor para Todos</v>
      </c>
    </row>
    <row r="271" spans="1:48" ht="45" customHeight="1">
      <c r="A271" s="204">
        <v>263</v>
      </c>
      <c r="B271" s="131">
        <v>2020</v>
      </c>
      <c r="C271" s="131" t="s">
        <v>353</v>
      </c>
      <c r="D271" s="210" t="s">
        <v>699</v>
      </c>
      <c r="E271" s="210" t="s">
        <v>140</v>
      </c>
      <c r="F271" s="210" t="s">
        <v>34</v>
      </c>
      <c r="G271" s="210" t="s">
        <v>161</v>
      </c>
      <c r="H271" s="229" t="s">
        <v>959</v>
      </c>
      <c r="I271" s="229" t="s">
        <v>135</v>
      </c>
      <c r="J271" s="229" t="s">
        <v>362</v>
      </c>
      <c r="K271" s="131">
        <v>45</v>
      </c>
      <c r="L271" s="234" t="str">
        <f>IF(ISERROR(VLOOKUP(K271,Eje_Pilar_Prop!$C$2:$E$104,2,FALSE))," ",VLOOKUP(K271,Eje_Pilar_Prop!$C$2:$E$104,2,FALSE))</f>
        <v>Gobernanza e influencia local, regional e internacional</v>
      </c>
      <c r="M271" s="234" t="str">
        <f>IF(ISERROR(VLOOKUP(K271,Eje_Pilar_Prop!$C$2:$E$104,3,FALSE))," ",VLOOKUP(K271,Eje_Pilar_Prop!$C$2:$E$104,3,FALSE))</f>
        <v>Eje Transversal 4 Gobierno Legitimo, Fortalecimiento Local y Eficiencia</v>
      </c>
      <c r="N271" s="132">
        <v>1501</v>
      </c>
      <c r="O271" s="133">
        <v>1020726312</v>
      </c>
      <c r="P271" s="131" t="s">
        <v>1330</v>
      </c>
      <c r="Q271" s="239">
        <v>15000000</v>
      </c>
      <c r="R271" s="65"/>
      <c r="S271" s="48"/>
      <c r="T271" s="49">
        <v>1</v>
      </c>
      <c r="U271" s="239">
        <v>7500000</v>
      </c>
      <c r="V271" s="251">
        <f t="shared" si="31"/>
        <v>22500000</v>
      </c>
      <c r="W271" s="257">
        <v>22500000</v>
      </c>
      <c r="X271" s="135">
        <v>44012</v>
      </c>
      <c r="Y271" s="135">
        <v>44012</v>
      </c>
      <c r="Z271" s="135">
        <v>44103</v>
      </c>
      <c r="AA271" s="136">
        <v>60</v>
      </c>
      <c r="AB271" s="136">
        <v>1</v>
      </c>
      <c r="AC271" s="136">
        <v>30</v>
      </c>
      <c r="AD271" s="133"/>
      <c r="AE271" s="137"/>
      <c r="AF271" s="135"/>
      <c r="AG271" s="134"/>
      <c r="AH271" s="131"/>
      <c r="AI271" s="131"/>
      <c r="AJ271" s="131" t="s">
        <v>1474</v>
      </c>
      <c r="AK271" s="131"/>
      <c r="AL271" s="138">
        <f t="shared" si="37"/>
        <v>1</v>
      </c>
      <c r="AN271" s="73">
        <f>IF(SUMPRODUCT((A$14:A271=A271)*(B$14:B271=B271)*(D$14:D271=D271))&gt;1,0,1)</f>
        <v>1</v>
      </c>
      <c r="AO271" s="50" t="str">
        <f t="shared" si="33"/>
        <v>Contratos de prestación de servicios profesionales y de apoyo a la gestión</v>
      </c>
      <c r="AP271" s="50" t="str">
        <f t="shared" si="34"/>
        <v>Contratación directa</v>
      </c>
      <c r="AQ271" s="50" t="str">
        <f>IF(ISBLANK(G271),1,IFERROR(VLOOKUP(G271,Tipo!$C$12:$C$27,1,FALSE),"NO"))</f>
        <v>Prestación de servicios profesionales y de apoyo a la gestión, o para la ejecución de trabajos artísticos que sólo puedan encomendarse a determinadas personas naturales;</v>
      </c>
      <c r="AR271" s="50" t="str">
        <f t="shared" si="35"/>
        <v>Inversión</v>
      </c>
      <c r="AS271" s="50" t="str">
        <f>IF(ISBLANK(K271),1,IFERROR(VLOOKUP(K271,Eje_Pilar_Prop!C256:C357,1,FALSE),"NO"))</f>
        <v>NO</v>
      </c>
      <c r="AT271" s="50" t="str">
        <f t="shared" si="32"/>
        <v>SECOP II</v>
      </c>
      <c r="AU271" s="38">
        <f t="shared" si="36"/>
        <v>1</v>
      </c>
      <c r="AV271" s="50" t="str">
        <f t="shared" si="38"/>
        <v>Bogotá Mejor para Todos</v>
      </c>
    </row>
    <row r="272" spans="1:48" ht="45" customHeight="1">
      <c r="A272" s="204">
        <v>264</v>
      </c>
      <c r="B272" s="131">
        <v>2020</v>
      </c>
      <c r="C272" s="131" t="s">
        <v>353</v>
      </c>
      <c r="D272" s="210" t="s">
        <v>700</v>
      </c>
      <c r="E272" s="210" t="s">
        <v>140</v>
      </c>
      <c r="F272" s="210" t="s">
        <v>34</v>
      </c>
      <c r="G272" s="210" t="s">
        <v>161</v>
      </c>
      <c r="H272" s="229" t="s">
        <v>998</v>
      </c>
      <c r="I272" s="229" t="s">
        <v>135</v>
      </c>
      <c r="J272" s="229" t="s">
        <v>362</v>
      </c>
      <c r="K272" s="131">
        <v>45</v>
      </c>
      <c r="L272" s="234" t="str">
        <f>IF(ISERROR(VLOOKUP(K272,Eje_Pilar_Prop!$C$2:$E$104,2,FALSE))," ",VLOOKUP(K272,Eje_Pilar_Prop!$C$2:$E$104,2,FALSE))</f>
        <v>Gobernanza e influencia local, regional e internacional</v>
      </c>
      <c r="M272" s="234" t="str">
        <f>IF(ISERROR(VLOOKUP(K272,Eje_Pilar_Prop!$C$2:$E$104,3,FALSE))," ",VLOOKUP(K272,Eje_Pilar_Prop!$C$2:$E$104,3,FALSE))</f>
        <v>Eje Transversal 4 Gobierno Legitimo, Fortalecimiento Local y Eficiencia</v>
      </c>
      <c r="N272" s="132">
        <v>1529</v>
      </c>
      <c r="O272" s="133">
        <v>79346721</v>
      </c>
      <c r="P272" s="131" t="s">
        <v>1331</v>
      </c>
      <c r="Q272" s="239">
        <v>27000000</v>
      </c>
      <c r="R272" s="65"/>
      <c r="S272" s="48"/>
      <c r="T272" s="49">
        <v>1</v>
      </c>
      <c r="U272" s="239">
        <v>9000000</v>
      </c>
      <c r="V272" s="251">
        <f t="shared" si="31"/>
        <v>36000000</v>
      </c>
      <c r="W272" s="306">
        <v>23700000</v>
      </c>
      <c r="X272" s="135">
        <v>44001</v>
      </c>
      <c r="Y272" s="135">
        <v>44005</v>
      </c>
      <c r="Z272" s="135">
        <v>44249</v>
      </c>
      <c r="AA272" s="136">
        <v>180</v>
      </c>
      <c r="AB272" s="136">
        <v>1</v>
      </c>
      <c r="AC272" s="136">
        <v>60</v>
      </c>
      <c r="AD272" s="133"/>
      <c r="AE272" s="137"/>
      <c r="AF272" s="135"/>
      <c r="AG272" s="134"/>
      <c r="AH272" s="131"/>
      <c r="AI272" s="131" t="s">
        <v>1474</v>
      </c>
      <c r="AJ272" s="131"/>
      <c r="AK272" s="131"/>
      <c r="AL272" s="138">
        <f t="shared" si="37"/>
        <v>0.65833333333333333</v>
      </c>
      <c r="AN272" s="73">
        <f>IF(SUMPRODUCT((A$14:A272=A272)*(B$14:B272=B272)*(D$14:D272=D272))&gt;1,0,1)</f>
        <v>1</v>
      </c>
      <c r="AO272" s="50" t="str">
        <f t="shared" si="33"/>
        <v>Contratos de prestación de servicios profesionales y de apoyo a la gestión</v>
      </c>
      <c r="AP272" s="50" t="str">
        <f t="shared" si="34"/>
        <v>Contratación directa</v>
      </c>
      <c r="AQ272" s="50" t="str">
        <f>IF(ISBLANK(G272),1,IFERROR(VLOOKUP(G272,Tipo!$C$12:$C$27,1,FALSE),"NO"))</f>
        <v>Prestación de servicios profesionales y de apoyo a la gestión, o para la ejecución de trabajos artísticos que sólo puedan encomendarse a determinadas personas naturales;</v>
      </c>
      <c r="AR272" s="50" t="str">
        <f t="shared" si="35"/>
        <v>Inversión</v>
      </c>
      <c r="AS272" s="50" t="str">
        <f>IF(ISBLANK(K272),1,IFERROR(VLOOKUP(K272,Eje_Pilar_Prop!C257:C358,1,FALSE),"NO"))</f>
        <v>NO</v>
      </c>
      <c r="AT272" s="50" t="str">
        <f t="shared" si="32"/>
        <v>SECOP II</v>
      </c>
      <c r="AU272" s="38">
        <f t="shared" si="36"/>
        <v>1</v>
      </c>
      <c r="AV272" s="50" t="str">
        <f t="shared" si="38"/>
        <v>Bogotá Mejor para Todos</v>
      </c>
    </row>
    <row r="273" spans="1:48" ht="45" customHeight="1">
      <c r="A273" s="204">
        <v>265</v>
      </c>
      <c r="B273" s="131">
        <v>2020</v>
      </c>
      <c r="C273" s="131" t="s">
        <v>353</v>
      </c>
      <c r="D273" s="210" t="s">
        <v>701</v>
      </c>
      <c r="E273" s="210" t="s">
        <v>140</v>
      </c>
      <c r="F273" s="210" t="s">
        <v>34</v>
      </c>
      <c r="G273" s="210" t="s">
        <v>161</v>
      </c>
      <c r="H273" s="229" t="s">
        <v>999</v>
      </c>
      <c r="I273" s="229" t="s">
        <v>135</v>
      </c>
      <c r="J273" s="229" t="s">
        <v>362</v>
      </c>
      <c r="K273" s="131">
        <v>45</v>
      </c>
      <c r="L273" s="234" t="str">
        <f>IF(ISERROR(VLOOKUP(K273,Eje_Pilar_Prop!$C$2:$E$104,2,FALSE))," ",VLOOKUP(K273,Eje_Pilar_Prop!$C$2:$E$104,2,FALSE))</f>
        <v>Gobernanza e influencia local, regional e internacional</v>
      </c>
      <c r="M273" s="234" t="str">
        <f>IF(ISERROR(VLOOKUP(K273,Eje_Pilar_Prop!$C$2:$E$104,3,FALSE))," ",VLOOKUP(K273,Eje_Pilar_Prop!$C$2:$E$104,3,FALSE))</f>
        <v>Eje Transversal 4 Gobierno Legitimo, Fortalecimiento Local y Eficiencia</v>
      </c>
      <c r="N273" s="132">
        <v>1529</v>
      </c>
      <c r="O273" s="133">
        <v>1014284512</v>
      </c>
      <c r="P273" s="131" t="s">
        <v>1134</v>
      </c>
      <c r="Q273" s="239">
        <v>15000000</v>
      </c>
      <c r="R273" s="65"/>
      <c r="S273" s="48"/>
      <c r="T273" s="49">
        <v>1</v>
      </c>
      <c r="U273" s="239">
        <v>5000000</v>
      </c>
      <c r="V273" s="251">
        <f t="shared" ref="V273:V337" si="39">+Q273+S273+U273</f>
        <v>20000000</v>
      </c>
      <c r="W273" s="306">
        <v>13083333</v>
      </c>
      <c r="X273" s="135">
        <v>44001</v>
      </c>
      <c r="Y273" s="135">
        <v>44006</v>
      </c>
      <c r="Z273" s="135">
        <v>44250</v>
      </c>
      <c r="AA273" s="136">
        <v>180</v>
      </c>
      <c r="AB273" s="136">
        <v>1</v>
      </c>
      <c r="AC273" s="136">
        <v>60</v>
      </c>
      <c r="AD273" s="133"/>
      <c r="AE273" s="137"/>
      <c r="AF273" s="135"/>
      <c r="AG273" s="134"/>
      <c r="AH273" s="131"/>
      <c r="AI273" s="131" t="s">
        <v>1474</v>
      </c>
      <c r="AJ273" s="131"/>
      <c r="AK273" s="131"/>
      <c r="AL273" s="138">
        <f t="shared" si="37"/>
        <v>0.65416664999999996</v>
      </c>
      <c r="AN273" s="73">
        <f>IF(SUMPRODUCT((A$14:A273=A273)*(B$14:B273=B273)*(D$14:D273=D273))&gt;1,0,1)</f>
        <v>1</v>
      </c>
      <c r="AO273" s="50" t="str">
        <f t="shared" si="33"/>
        <v>Contratos de prestación de servicios profesionales y de apoyo a la gestión</v>
      </c>
      <c r="AP273" s="50" t="str">
        <f t="shared" si="34"/>
        <v>Contratación directa</v>
      </c>
      <c r="AQ273" s="50" t="str">
        <f>IF(ISBLANK(G273),1,IFERROR(VLOOKUP(G273,Tipo!$C$12:$C$27,1,FALSE),"NO"))</f>
        <v>Prestación de servicios profesionales y de apoyo a la gestión, o para la ejecución de trabajos artísticos que sólo puedan encomendarse a determinadas personas naturales;</v>
      </c>
      <c r="AR273" s="50" t="str">
        <f t="shared" si="35"/>
        <v>Inversión</v>
      </c>
      <c r="AS273" s="50" t="str">
        <f>IF(ISBLANK(K273),1,IFERROR(VLOOKUP(K273,Eje_Pilar_Prop!C258:C359,1,FALSE),"NO"))</f>
        <v>NO</v>
      </c>
      <c r="AT273" s="50" t="str">
        <f t="shared" si="32"/>
        <v>SECOP II</v>
      </c>
      <c r="AU273" s="38">
        <f t="shared" si="36"/>
        <v>1</v>
      </c>
      <c r="AV273" s="50" t="str">
        <f t="shared" si="38"/>
        <v>Bogotá Mejor para Todos</v>
      </c>
    </row>
    <row r="274" spans="1:48" ht="45" customHeight="1">
      <c r="A274" s="204">
        <v>266</v>
      </c>
      <c r="B274" s="131">
        <v>2020</v>
      </c>
      <c r="C274" s="131" t="s">
        <v>353</v>
      </c>
      <c r="D274" s="210" t="s">
        <v>702</v>
      </c>
      <c r="E274" s="210" t="s">
        <v>140</v>
      </c>
      <c r="F274" s="210" t="s">
        <v>34</v>
      </c>
      <c r="G274" s="210" t="s">
        <v>161</v>
      </c>
      <c r="H274" s="229" t="s">
        <v>878</v>
      </c>
      <c r="I274" s="229" t="s">
        <v>135</v>
      </c>
      <c r="J274" s="229" t="s">
        <v>362</v>
      </c>
      <c r="K274" s="131">
        <v>45</v>
      </c>
      <c r="L274" s="234" t="str">
        <f>IF(ISERROR(VLOOKUP(K274,Eje_Pilar_Prop!$C$2:$E$104,2,FALSE))," ",VLOOKUP(K274,Eje_Pilar_Prop!$C$2:$E$104,2,FALSE))</f>
        <v>Gobernanza e influencia local, regional e internacional</v>
      </c>
      <c r="M274" s="234" t="str">
        <f>IF(ISERROR(VLOOKUP(K274,Eje_Pilar_Prop!$C$2:$E$104,3,FALSE))," ",VLOOKUP(K274,Eje_Pilar_Prop!$C$2:$E$104,3,FALSE))</f>
        <v>Eje Transversal 4 Gobierno Legitimo, Fortalecimiento Local y Eficiencia</v>
      </c>
      <c r="N274" s="132">
        <v>1501</v>
      </c>
      <c r="O274" s="133">
        <v>79826672</v>
      </c>
      <c r="P274" s="131" t="s">
        <v>1108</v>
      </c>
      <c r="Q274" s="239">
        <v>13800000</v>
      </c>
      <c r="R274" s="65"/>
      <c r="S274" s="48"/>
      <c r="T274" s="49">
        <v>1</v>
      </c>
      <c r="U274" s="239">
        <v>4600000</v>
      </c>
      <c r="V274" s="251">
        <f t="shared" si="39"/>
        <v>18400000</v>
      </c>
      <c r="W274" s="257">
        <v>12036667</v>
      </c>
      <c r="X274" s="135">
        <v>44005</v>
      </c>
      <c r="Y274" s="135">
        <v>44006</v>
      </c>
      <c r="Z274" s="135">
        <v>44250</v>
      </c>
      <c r="AA274" s="136">
        <v>180</v>
      </c>
      <c r="AB274" s="136">
        <v>1</v>
      </c>
      <c r="AC274" s="136">
        <v>60</v>
      </c>
      <c r="AD274" s="133"/>
      <c r="AE274" s="137"/>
      <c r="AF274" s="135"/>
      <c r="AG274" s="134"/>
      <c r="AH274" s="131"/>
      <c r="AI274" s="131" t="s">
        <v>1474</v>
      </c>
      <c r="AJ274" s="131"/>
      <c r="AK274" s="131"/>
      <c r="AL274" s="138">
        <f t="shared" si="37"/>
        <v>0.65416668478260864</v>
      </c>
      <c r="AN274" s="73">
        <f>IF(SUMPRODUCT((A$14:A274=A274)*(B$14:B274=B274)*(D$14:D274=D274))&gt;1,0,1)</f>
        <v>1</v>
      </c>
      <c r="AO274" s="50" t="str">
        <f t="shared" si="33"/>
        <v>Contratos de prestación de servicios profesionales y de apoyo a la gestión</v>
      </c>
      <c r="AP274" s="50" t="str">
        <f t="shared" si="34"/>
        <v>Contratación directa</v>
      </c>
      <c r="AQ274" s="50" t="str">
        <f>IF(ISBLANK(G274),1,IFERROR(VLOOKUP(G274,Tipo!$C$12:$C$27,1,FALSE),"NO"))</f>
        <v>Prestación de servicios profesionales y de apoyo a la gestión, o para la ejecución de trabajos artísticos que sólo puedan encomendarse a determinadas personas naturales;</v>
      </c>
      <c r="AR274" s="50" t="str">
        <f t="shared" si="35"/>
        <v>Inversión</v>
      </c>
      <c r="AS274" s="50" t="str">
        <f>IF(ISBLANK(K274),1,IFERROR(VLOOKUP(K274,Eje_Pilar_Prop!C259:C360,1,FALSE),"NO"))</f>
        <v>NO</v>
      </c>
      <c r="AT274" s="50" t="str">
        <f t="shared" ref="AT274:AT338" si="40">IF(ISBLANK(C274),1,IFERROR(VLOOKUP(C274,SECOP,1,FALSE),"NO"))</f>
        <v>SECOP II</v>
      </c>
      <c r="AU274" s="38">
        <f t="shared" si="36"/>
        <v>1</v>
      </c>
      <c r="AV274" s="50" t="str">
        <f t="shared" si="38"/>
        <v>Bogotá Mejor para Todos</v>
      </c>
    </row>
    <row r="275" spans="1:48" ht="45" customHeight="1">
      <c r="A275" s="204">
        <v>267</v>
      </c>
      <c r="B275" s="131">
        <v>2020</v>
      </c>
      <c r="C275" s="131" t="s">
        <v>353</v>
      </c>
      <c r="D275" s="210" t="s">
        <v>703</v>
      </c>
      <c r="E275" s="210" t="s">
        <v>140</v>
      </c>
      <c r="F275" s="210" t="s">
        <v>34</v>
      </c>
      <c r="G275" s="210" t="s">
        <v>161</v>
      </c>
      <c r="H275" s="229" t="s">
        <v>878</v>
      </c>
      <c r="I275" s="229" t="s">
        <v>135</v>
      </c>
      <c r="J275" s="229" t="s">
        <v>362</v>
      </c>
      <c r="K275" s="131">
        <v>45</v>
      </c>
      <c r="L275" s="234" t="str">
        <f>IF(ISERROR(VLOOKUP(K275,Eje_Pilar_Prop!$C$2:$E$104,2,FALSE))," ",VLOOKUP(K275,Eje_Pilar_Prop!$C$2:$E$104,2,FALSE))</f>
        <v>Gobernanza e influencia local, regional e internacional</v>
      </c>
      <c r="M275" s="234" t="str">
        <f>IF(ISERROR(VLOOKUP(K275,Eje_Pilar_Prop!$C$2:$E$104,3,FALSE))," ",VLOOKUP(K275,Eje_Pilar_Prop!$C$2:$E$104,3,FALSE))</f>
        <v>Eje Transversal 4 Gobierno Legitimo, Fortalecimiento Local y Eficiencia</v>
      </c>
      <c r="N275" s="132">
        <v>1501</v>
      </c>
      <c r="O275" s="133">
        <v>19438849</v>
      </c>
      <c r="P275" s="131" t="s">
        <v>1332</v>
      </c>
      <c r="Q275" s="239">
        <v>13800000</v>
      </c>
      <c r="R275" s="65"/>
      <c r="S275" s="48"/>
      <c r="T275" s="49">
        <v>1</v>
      </c>
      <c r="U275" s="239">
        <v>4600000</v>
      </c>
      <c r="V275" s="251">
        <f t="shared" si="39"/>
        <v>18400000</v>
      </c>
      <c r="W275" s="257">
        <v>12113333</v>
      </c>
      <c r="X275" s="135">
        <v>44001</v>
      </c>
      <c r="Y275" s="135">
        <v>44005</v>
      </c>
      <c r="Z275" s="135">
        <v>44249</v>
      </c>
      <c r="AA275" s="136">
        <v>180</v>
      </c>
      <c r="AB275" s="136">
        <v>1</v>
      </c>
      <c r="AC275" s="136">
        <v>60</v>
      </c>
      <c r="AD275" s="133"/>
      <c r="AE275" s="137"/>
      <c r="AF275" s="135"/>
      <c r="AG275" s="134"/>
      <c r="AH275" s="131"/>
      <c r="AI275" s="131" t="s">
        <v>1474</v>
      </c>
      <c r="AJ275" s="131"/>
      <c r="AK275" s="131"/>
      <c r="AL275" s="138">
        <f t="shared" si="37"/>
        <v>0.65833331521739136</v>
      </c>
      <c r="AN275" s="73">
        <f>IF(SUMPRODUCT((A$14:A275=A275)*(B$14:B275=B275)*(D$14:D275=D275))&gt;1,0,1)</f>
        <v>1</v>
      </c>
      <c r="AO275" s="50" t="str">
        <f t="shared" si="33"/>
        <v>Contratos de prestación de servicios profesionales y de apoyo a la gestión</v>
      </c>
      <c r="AP275" s="50" t="str">
        <f t="shared" si="34"/>
        <v>Contratación directa</v>
      </c>
      <c r="AQ275" s="50" t="str">
        <f>IF(ISBLANK(G275),1,IFERROR(VLOOKUP(G275,Tipo!$C$12:$C$27,1,FALSE),"NO"))</f>
        <v>Prestación de servicios profesionales y de apoyo a la gestión, o para la ejecución de trabajos artísticos que sólo puedan encomendarse a determinadas personas naturales;</v>
      </c>
      <c r="AR275" s="50" t="str">
        <f t="shared" si="35"/>
        <v>Inversión</v>
      </c>
      <c r="AS275" s="50" t="str">
        <f>IF(ISBLANK(K275),1,IFERROR(VLOOKUP(K275,Eje_Pilar_Prop!C260:C361,1,FALSE),"NO"))</f>
        <v>NO</v>
      </c>
      <c r="AT275" s="50" t="str">
        <f t="shared" si="40"/>
        <v>SECOP II</v>
      </c>
      <c r="AU275" s="38">
        <f t="shared" si="36"/>
        <v>1</v>
      </c>
      <c r="AV275" s="50" t="str">
        <f t="shared" si="38"/>
        <v>Bogotá Mejor para Todos</v>
      </c>
    </row>
    <row r="276" spans="1:48" ht="45" customHeight="1">
      <c r="A276" s="204">
        <v>268</v>
      </c>
      <c r="B276" s="131">
        <v>2020</v>
      </c>
      <c r="C276" s="131" t="s">
        <v>353</v>
      </c>
      <c r="D276" s="210" t="s">
        <v>704</v>
      </c>
      <c r="E276" s="210" t="s">
        <v>140</v>
      </c>
      <c r="F276" s="210" t="s">
        <v>34</v>
      </c>
      <c r="G276" s="210" t="s">
        <v>161</v>
      </c>
      <c r="H276" s="229" t="s">
        <v>982</v>
      </c>
      <c r="I276" s="229" t="s">
        <v>135</v>
      </c>
      <c r="J276" s="229" t="s">
        <v>362</v>
      </c>
      <c r="K276" s="131">
        <v>19</v>
      </c>
      <c r="L276" s="234" t="str">
        <f>IF(ISERROR(VLOOKUP(K276,Eje_Pilar_Prop!$C$2:$E$104,2,FALSE))," ",VLOOKUP(K276,Eje_Pilar_Prop!$C$2:$E$104,2,FALSE))</f>
        <v>Seguridad y convivencia para todos</v>
      </c>
      <c r="M276" s="234" t="str">
        <f>IF(ISERROR(VLOOKUP(K276,Eje_Pilar_Prop!$C$2:$E$104,3,FALSE))," ",VLOOKUP(K276,Eje_Pilar_Prop!$C$2:$E$104,3,FALSE))</f>
        <v>Pilar 3 Construcción de Comunidad y Cultura Ciudadana</v>
      </c>
      <c r="N276" s="132">
        <v>1495</v>
      </c>
      <c r="O276" s="133">
        <v>79484752</v>
      </c>
      <c r="P276" s="131" t="s">
        <v>1333</v>
      </c>
      <c r="Q276" s="239">
        <v>25200000</v>
      </c>
      <c r="R276" s="65"/>
      <c r="S276" s="48"/>
      <c r="T276" s="49">
        <v>1</v>
      </c>
      <c r="U276" s="239">
        <v>4200000</v>
      </c>
      <c r="V276" s="251">
        <f t="shared" si="39"/>
        <v>29400000</v>
      </c>
      <c r="W276" s="306">
        <v>21700000</v>
      </c>
      <c r="X276" s="135">
        <v>44005</v>
      </c>
      <c r="Y276" s="135">
        <v>44008</v>
      </c>
      <c r="Z276" s="135">
        <v>44221</v>
      </c>
      <c r="AA276" s="136">
        <v>180</v>
      </c>
      <c r="AB276" s="136">
        <v>1</v>
      </c>
      <c r="AC276" s="136">
        <v>30</v>
      </c>
      <c r="AD276" s="133"/>
      <c r="AE276" s="137"/>
      <c r="AF276" s="135"/>
      <c r="AG276" s="134"/>
      <c r="AH276" s="131"/>
      <c r="AI276" s="131" t="s">
        <v>1474</v>
      </c>
      <c r="AJ276" s="131"/>
      <c r="AK276" s="131"/>
      <c r="AL276" s="138">
        <f t="shared" si="37"/>
        <v>0.73809523809523814</v>
      </c>
      <c r="AN276" s="73">
        <f>IF(SUMPRODUCT((A$14:A276=A276)*(B$14:B276=B276)*(D$14:D276=D276))&gt;1,0,1)</f>
        <v>1</v>
      </c>
      <c r="AO276" s="50" t="str">
        <f t="shared" si="33"/>
        <v>Contratos de prestación de servicios profesionales y de apoyo a la gestión</v>
      </c>
      <c r="AP276" s="50" t="str">
        <f t="shared" si="34"/>
        <v>Contratación directa</v>
      </c>
      <c r="AQ276" s="50" t="str">
        <f>IF(ISBLANK(G276),1,IFERROR(VLOOKUP(G276,Tipo!$C$12:$C$27,1,FALSE),"NO"))</f>
        <v>Prestación de servicios profesionales y de apoyo a la gestión, o para la ejecución de trabajos artísticos que sólo puedan encomendarse a determinadas personas naturales;</v>
      </c>
      <c r="AR276" s="50" t="str">
        <f t="shared" si="35"/>
        <v>Inversión</v>
      </c>
      <c r="AS276" s="50" t="str">
        <f>IF(ISBLANK(K276),1,IFERROR(VLOOKUP(K276,Eje_Pilar_Prop!C261:C362,1,FALSE),"NO"))</f>
        <v>NO</v>
      </c>
      <c r="AT276" s="50" t="str">
        <f t="shared" si="40"/>
        <v>SECOP II</v>
      </c>
      <c r="AU276" s="38">
        <f t="shared" si="36"/>
        <v>1</v>
      </c>
      <c r="AV276" s="50" t="str">
        <f t="shared" si="38"/>
        <v>Bogotá Mejor para Todos</v>
      </c>
    </row>
    <row r="277" spans="1:48" ht="45" customHeight="1">
      <c r="A277" s="204">
        <v>269</v>
      </c>
      <c r="B277" s="131">
        <v>2020</v>
      </c>
      <c r="C277" s="131" t="s">
        <v>353</v>
      </c>
      <c r="D277" s="210" t="s">
        <v>705</v>
      </c>
      <c r="E277" s="210" t="s">
        <v>140</v>
      </c>
      <c r="F277" s="210" t="s">
        <v>34</v>
      </c>
      <c r="G277" s="210" t="s">
        <v>161</v>
      </c>
      <c r="H277" s="229" t="s">
        <v>970</v>
      </c>
      <c r="I277" s="229" t="s">
        <v>135</v>
      </c>
      <c r="J277" s="229" t="s">
        <v>362</v>
      </c>
      <c r="K277" s="131">
        <v>45</v>
      </c>
      <c r="L277" s="234" t="str">
        <f>IF(ISERROR(VLOOKUP(K277,Eje_Pilar_Prop!$C$2:$E$104,2,FALSE))," ",VLOOKUP(K277,Eje_Pilar_Prop!$C$2:$E$104,2,FALSE))</f>
        <v>Gobernanza e influencia local, regional e internacional</v>
      </c>
      <c r="M277" s="234" t="str">
        <f>IF(ISERROR(VLOOKUP(K277,Eje_Pilar_Prop!$C$2:$E$104,3,FALSE))," ",VLOOKUP(K277,Eje_Pilar_Prop!$C$2:$E$104,3,FALSE))</f>
        <v>Eje Transversal 4 Gobierno Legitimo, Fortalecimiento Local y Eficiencia</v>
      </c>
      <c r="N277" s="132">
        <v>1501</v>
      </c>
      <c r="O277" s="133">
        <v>79800142</v>
      </c>
      <c r="P277" s="131" t="s">
        <v>1334</v>
      </c>
      <c r="Q277" s="239">
        <v>17400000</v>
      </c>
      <c r="R277" s="65"/>
      <c r="S277" s="48"/>
      <c r="T277" s="49">
        <v>1</v>
      </c>
      <c r="U277" s="239">
        <v>5800000</v>
      </c>
      <c r="V277" s="251">
        <f t="shared" si="39"/>
        <v>23200000</v>
      </c>
      <c r="W277" s="257">
        <v>14596667</v>
      </c>
      <c r="X277" s="135">
        <v>44007</v>
      </c>
      <c r="Y277" s="135">
        <v>44012</v>
      </c>
      <c r="Z277" s="135">
        <v>44255</v>
      </c>
      <c r="AA277" s="136">
        <v>180</v>
      </c>
      <c r="AB277" s="136">
        <v>1</v>
      </c>
      <c r="AC277" s="136">
        <v>60</v>
      </c>
      <c r="AD277" s="133"/>
      <c r="AE277" s="137"/>
      <c r="AF277" s="135"/>
      <c r="AG277" s="134"/>
      <c r="AH277" s="131"/>
      <c r="AI277" s="131" t="s">
        <v>1474</v>
      </c>
      <c r="AJ277" s="131"/>
      <c r="AK277" s="131"/>
      <c r="AL277" s="138">
        <f t="shared" si="37"/>
        <v>0.62916668103448281</v>
      </c>
      <c r="AN277" s="73">
        <f>IF(SUMPRODUCT((A$14:A277=A277)*(B$14:B277=B277)*(D$14:D277=D277))&gt;1,0,1)</f>
        <v>1</v>
      </c>
      <c r="AO277" s="50" t="str">
        <f t="shared" ref="AO277:AO341" si="41">IF(ISBLANK(E277),1,IFERROR(VLOOKUP(E277,tipo,1,FALSE),"NO"))</f>
        <v>Contratos de prestación de servicios profesionales y de apoyo a la gestión</v>
      </c>
      <c r="AP277" s="50" t="str">
        <f t="shared" ref="AP277:AP341" si="42">IF(ISBLANK(F277),1,IFERROR(VLOOKUP(F277,modal,1,FALSE),"NO"))</f>
        <v>Contratación directa</v>
      </c>
      <c r="AQ277" s="50" t="str">
        <f>IF(ISBLANK(G277),1,IFERROR(VLOOKUP(G277,Tipo!$C$12:$C$27,1,FALSE),"NO"))</f>
        <v>Prestación de servicios profesionales y de apoyo a la gestión, o para la ejecución de trabajos artísticos que sólo puedan encomendarse a determinadas personas naturales;</v>
      </c>
      <c r="AR277" s="50" t="str">
        <f t="shared" ref="AR277:AR341" si="43">IF(ISBLANK(I277),1,IFERROR(VLOOKUP(I277,afectacion,1,FALSE),"NO"))</f>
        <v>Inversión</v>
      </c>
      <c r="AS277" s="50" t="str">
        <f>IF(ISBLANK(K277),1,IFERROR(VLOOKUP(K277,Eje_Pilar_Prop!C262:C363,1,FALSE),"NO"))</f>
        <v>NO</v>
      </c>
      <c r="AT277" s="50" t="str">
        <f t="shared" si="40"/>
        <v>SECOP II</v>
      </c>
      <c r="AU277" s="38">
        <f t="shared" si="36"/>
        <v>1</v>
      </c>
      <c r="AV277" s="50" t="str">
        <f t="shared" si="38"/>
        <v>Bogotá Mejor para Todos</v>
      </c>
    </row>
    <row r="278" spans="1:48" ht="45" customHeight="1">
      <c r="A278" s="204">
        <v>270</v>
      </c>
      <c r="B278" s="131">
        <v>2020</v>
      </c>
      <c r="C278" s="131" t="s">
        <v>353</v>
      </c>
      <c r="D278" s="210" t="s">
        <v>706</v>
      </c>
      <c r="E278" s="210" t="s">
        <v>140</v>
      </c>
      <c r="F278" s="210" t="s">
        <v>34</v>
      </c>
      <c r="G278" s="210" t="s">
        <v>161</v>
      </c>
      <c r="H278" s="229" t="s">
        <v>1000</v>
      </c>
      <c r="I278" s="229" t="s">
        <v>135</v>
      </c>
      <c r="J278" s="229" t="s">
        <v>362</v>
      </c>
      <c r="K278" s="131">
        <v>45</v>
      </c>
      <c r="L278" s="234" t="str">
        <f>IF(ISERROR(VLOOKUP(K278,Eje_Pilar_Prop!$C$2:$E$104,2,FALSE))," ",VLOOKUP(K278,Eje_Pilar_Prop!$C$2:$E$104,2,FALSE))</f>
        <v>Gobernanza e influencia local, regional e internacional</v>
      </c>
      <c r="M278" s="234" t="str">
        <f>IF(ISERROR(VLOOKUP(K278,Eje_Pilar_Prop!$C$2:$E$104,3,FALSE))," ",VLOOKUP(K278,Eje_Pilar_Prop!$C$2:$E$104,3,FALSE))</f>
        <v>Eje Transversal 4 Gobierno Legitimo, Fortalecimiento Local y Eficiencia</v>
      </c>
      <c r="N278" s="132">
        <v>1529</v>
      </c>
      <c r="O278" s="133">
        <v>19365050</v>
      </c>
      <c r="P278" s="131" t="s">
        <v>1335</v>
      </c>
      <c r="Q278" s="239">
        <v>27500000</v>
      </c>
      <c r="R278" s="65"/>
      <c r="S278" s="48"/>
      <c r="T278" s="49">
        <v>1</v>
      </c>
      <c r="U278" s="239">
        <v>11000000</v>
      </c>
      <c r="V278" s="251">
        <f t="shared" si="39"/>
        <v>38500000</v>
      </c>
      <c r="W278" s="306">
        <v>22733333</v>
      </c>
      <c r="X278" s="135">
        <v>44035</v>
      </c>
      <c r="Y278" s="135">
        <v>44039</v>
      </c>
      <c r="Z278" s="135">
        <v>44253</v>
      </c>
      <c r="AA278" s="136">
        <v>150</v>
      </c>
      <c r="AB278" s="136">
        <v>1</v>
      </c>
      <c r="AC278" s="136">
        <v>60</v>
      </c>
      <c r="AD278" s="133"/>
      <c r="AE278" s="137"/>
      <c r="AF278" s="135"/>
      <c r="AG278" s="134"/>
      <c r="AH278" s="131"/>
      <c r="AI278" s="131" t="s">
        <v>1474</v>
      </c>
      <c r="AJ278" s="131"/>
      <c r="AK278" s="131"/>
      <c r="AL278" s="138">
        <f t="shared" si="37"/>
        <v>0.59047618181818184</v>
      </c>
      <c r="AN278" s="73">
        <f>IF(SUMPRODUCT((A$14:A278=A278)*(B$14:B278=B278)*(D$14:D278=D278))&gt;1,0,1)</f>
        <v>1</v>
      </c>
      <c r="AO278" s="50" t="str">
        <f t="shared" si="41"/>
        <v>Contratos de prestación de servicios profesionales y de apoyo a la gestión</v>
      </c>
      <c r="AP278" s="50" t="str">
        <f t="shared" si="42"/>
        <v>Contratación directa</v>
      </c>
      <c r="AQ278" s="50" t="str">
        <f>IF(ISBLANK(G278),1,IFERROR(VLOOKUP(G278,Tipo!$C$12:$C$27,1,FALSE),"NO"))</f>
        <v>Prestación de servicios profesionales y de apoyo a la gestión, o para la ejecución de trabajos artísticos que sólo puedan encomendarse a determinadas personas naturales;</v>
      </c>
      <c r="AR278" s="50" t="str">
        <f t="shared" si="43"/>
        <v>Inversión</v>
      </c>
      <c r="AS278" s="50" t="str">
        <f>IF(ISBLANK(K278),1,IFERROR(VLOOKUP(K278,Eje_Pilar_Prop!C263:C364,1,FALSE),"NO"))</f>
        <v>NO</v>
      </c>
      <c r="AT278" s="50" t="str">
        <f t="shared" si="40"/>
        <v>SECOP II</v>
      </c>
      <c r="AU278" s="38">
        <f t="shared" si="36"/>
        <v>1</v>
      </c>
      <c r="AV278" s="50" t="str">
        <f t="shared" si="38"/>
        <v>Bogotá Mejor para Todos</v>
      </c>
    </row>
    <row r="279" spans="1:48" ht="45" customHeight="1">
      <c r="A279" s="204">
        <v>271</v>
      </c>
      <c r="B279" s="131">
        <v>2020</v>
      </c>
      <c r="C279" s="131" t="s">
        <v>353</v>
      </c>
      <c r="D279" s="210" t="s">
        <v>707</v>
      </c>
      <c r="E279" s="210" t="s">
        <v>140</v>
      </c>
      <c r="F279" s="210" t="s">
        <v>34</v>
      </c>
      <c r="G279" s="210" t="s">
        <v>161</v>
      </c>
      <c r="H279" s="229" t="s">
        <v>999</v>
      </c>
      <c r="I279" s="229" t="s">
        <v>135</v>
      </c>
      <c r="J279" s="229" t="s">
        <v>362</v>
      </c>
      <c r="K279" s="131">
        <v>45</v>
      </c>
      <c r="L279" s="234" t="str">
        <f>IF(ISERROR(VLOOKUP(K279,Eje_Pilar_Prop!$C$2:$E$104,2,FALSE))," ",VLOOKUP(K279,Eje_Pilar_Prop!$C$2:$E$104,2,FALSE))</f>
        <v>Gobernanza e influencia local, regional e internacional</v>
      </c>
      <c r="M279" s="234" t="str">
        <f>IF(ISERROR(VLOOKUP(K279,Eje_Pilar_Prop!$C$2:$E$104,3,FALSE))," ",VLOOKUP(K279,Eje_Pilar_Prop!$C$2:$E$104,3,FALSE))</f>
        <v>Eje Transversal 4 Gobierno Legitimo, Fortalecimiento Local y Eficiencia</v>
      </c>
      <c r="N279" s="132">
        <v>1529</v>
      </c>
      <c r="O279" s="133">
        <v>1018440185</v>
      </c>
      <c r="P279" s="131" t="s">
        <v>1336</v>
      </c>
      <c r="Q279" s="239">
        <v>15000000</v>
      </c>
      <c r="R279" s="65"/>
      <c r="S279" s="48"/>
      <c r="T279" s="49">
        <v>1</v>
      </c>
      <c r="U279" s="239">
        <v>5000000</v>
      </c>
      <c r="V279" s="251">
        <f t="shared" si="39"/>
        <v>20000000</v>
      </c>
      <c r="W279" s="306">
        <v>12500000</v>
      </c>
      <c r="X279" s="135">
        <v>44008</v>
      </c>
      <c r="Y279" s="135">
        <v>44013</v>
      </c>
      <c r="Z279" s="135">
        <v>44255</v>
      </c>
      <c r="AA279" s="136">
        <v>180</v>
      </c>
      <c r="AB279" s="136">
        <v>1</v>
      </c>
      <c r="AC279" s="136">
        <v>60</v>
      </c>
      <c r="AD279" s="133"/>
      <c r="AE279" s="137"/>
      <c r="AF279" s="135"/>
      <c r="AG279" s="134"/>
      <c r="AH279" s="131"/>
      <c r="AI279" s="131" t="s">
        <v>1474</v>
      </c>
      <c r="AJ279" s="131"/>
      <c r="AK279" s="131"/>
      <c r="AL279" s="138">
        <f t="shared" si="37"/>
        <v>0.625</v>
      </c>
      <c r="AN279" s="73">
        <f>IF(SUMPRODUCT((A$14:A279=A279)*(B$14:B279=B279)*(D$14:D279=D279))&gt;1,0,1)</f>
        <v>1</v>
      </c>
      <c r="AO279" s="50" t="str">
        <f t="shared" si="41"/>
        <v>Contratos de prestación de servicios profesionales y de apoyo a la gestión</v>
      </c>
      <c r="AP279" s="50" t="str">
        <f t="shared" si="42"/>
        <v>Contratación directa</v>
      </c>
      <c r="AQ279" s="50" t="str">
        <f>IF(ISBLANK(G279),1,IFERROR(VLOOKUP(G279,Tipo!$C$12:$C$27,1,FALSE),"NO"))</f>
        <v>Prestación de servicios profesionales y de apoyo a la gestión, o para la ejecución de trabajos artísticos que sólo puedan encomendarse a determinadas personas naturales;</v>
      </c>
      <c r="AR279" s="50" t="str">
        <f t="shared" si="43"/>
        <v>Inversión</v>
      </c>
      <c r="AS279" s="50" t="str">
        <f>IF(ISBLANK(K279),1,IFERROR(VLOOKUP(K279,Eje_Pilar_Prop!C264:C365,1,FALSE),"NO"))</f>
        <v>NO</v>
      </c>
      <c r="AT279" s="50" t="str">
        <f t="shared" si="40"/>
        <v>SECOP II</v>
      </c>
      <c r="AU279" s="38">
        <f t="shared" si="36"/>
        <v>1</v>
      </c>
      <c r="AV279" s="50" t="str">
        <f t="shared" si="38"/>
        <v>Bogotá Mejor para Todos</v>
      </c>
    </row>
    <row r="280" spans="1:48" ht="45" customHeight="1">
      <c r="A280" s="204">
        <v>272</v>
      </c>
      <c r="B280" s="131">
        <v>2020</v>
      </c>
      <c r="C280" s="131" t="s">
        <v>353</v>
      </c>
      <c r="D280" s="210" t="s">
        <v>708</v>
      </c>
      <c r="E280" s="210" t="s">
        <v>140</v>
      </c>
      <c r="F280" s="210" t="s">
        <v>34</v>
      </c>
      <c r="G280" s="210" t="s">
        <v>161</v>
      </c>
      <c r="H280" s="229" t="s">
        <v>1001</v>
      </c>
      <c r="I280" s="229" t="s">
        <v>135</v>
      </c>
      <c r="J280" s="229" t="s">
        <v>362</v>
      </c>
      <c r="K280" s="131">
        <v>45</v>
      </c>
      <c r="L280" s="234" t="str">
        <f>IF(ISERROR(VLOOKUP(K280,Eje_Pilar_Prop!$C$2:$E$104,2,FALSE))," ",VLOOKUP(K280,Eje_Pilar_Prop!$C$2:$E$104,2,FALSE))</f>
        <v>Gobernanza e influencia local, regional e internacional</v>
      </c>
      <c r="M280" s="234" t="str">
        <f>IF(ISERROR(VLOOKUP(K280,Eje_Pilar_Prop!$C$2:$E$104,3,FALSE))," ",VLOOKUP(K280,Eje_Pilar_Prop!$C$2:$E$104,3,FALSE))</f>
        <v>Eje Transversal 4 Gobierno Legitimo, Fortalecimiento Local y Eficiencia</v>
      </c>
      <c r="N280" s="132">
        <v>1529</v>
      </c>
      <c r="O280" s="133">
        <v>41778168</v>
      </c>
      <c r="P280" s="131" t="s">
        <v>1337</v>
      </c>
      <c r="Q280" s="239">
        <v>33000000</v>
      </c>
      <c r="R280" s="65"/>
      <c r="S280" s="48"/>
      <c r="T280" s="49">
        <v>0</v>
      </c>
      <c r="U280" s="239">
        <v>0</v>
      </c>
      <c r="V280" s="251">
        <f t="shared" si="39"/>
        <v>33000000</v>
      </c>
      <c r="W280" s="306">
        <v>16683333</v>
      </c>
      <c r="X280" s="135">
        <v>44008</v>
      </c>
      <c r="Y280" s="135">
        <v>44012</v>
      </c>
      <c r="Z280" s="135">
        <v>44256</v>
      </c>
      <c r="AA280" s="136">
        <v>180</v>
      </c>
      <c r="AB280" s="136">
        <v>0</v>
      </c>
      <c r="AC280" s="136">
        <v>0</v>
      </c>
      <c r="AD280" s="133"/>
      <c r="AE280" s="137"/>
      <c r="AF280" s="135"/>
      <c r="AG280" s="134"/>
      <c r="AH280" s="131"/>
      <c r="AI280" s="131"/>
      <c r="AJ280" s="131" t="s">
        <v>1474</v>
      </c>
      <c r="AK280" s="131"/>
      <c r="AL280" s="138">
        <f t="shared" si="37"/>
        <v>0.50555554545454551</v>
      </c>
      <c r="AN280" s="73">
        <f>IF(SUMPRODUCT((A$14:A280=A280)*(B$14:B280=B280)*(D$14:D280=D280))&gt;1,0,1)</f>
        <v>1</v>
      </c>
      <c r="AO280" s="50" t="str">
        <f t="shared" si="41"/>
        <v>Contratos de prestación de servicios profesionales y de apoyo a la gestión</v>
      </c>
      <c r="AP280" s="50" t="str">
        <f t="shared" si="42"/>
        <v>Contratación directa</v>
      </c>
      <c r="AQ280" s="50" t="str">
        <f>IF(ISBLANK(G280),1,IFERROR(VLOOKUP(G280,Tipo!$C$12:$C$27,1,FALSE),"NO"))</f>
        <v>Prestación de servicios profesionales y de apoyo a la gestión, o para la ejecución de trabajos artísticos que sólo puedan encomendarse a determinadas personas naturales;</v>
      </c>
      <c r="AR280" s="50" t="str">
        <f t="shared" si="43"/>
        <v>Inversión</v>
      </c>
      <c r="AS280" s="50" t="str">
        <f>IF(ISBLANK(K280),1,IFERROR(VLOOKUP(K280,Eje_Pilar_Prop!C265:C366,1,FALSE),"NO"))</f>
        <v>NO</v>
      </c>
      <c r="AT280" s="50" t="str">
        <f t="shared" si="40"/>
        <v>SECOP II</v>
      </c>
      <c r="AU280" s="38">
        <f t="shared" si="36"/>
        <v>1</v>
      </c>
      <c r="AV280" s="50" t="str">
        <f t="shared" si="38"/>
        <v>Bogotá Mejor para Todos</v>
      </c>
    </row>
    <row r="281" spans="1:48" ht="45" customHeight="1">
      <c r="A281" s="204">
        <v>273</v>
      </c>
      <c r="B281" s="131">
        <v>2020</v>
      </c>
      <c r="C281" s="131" t="s">
        <v>352</v>
      </c>
      <c r="D281" s="210" t="s">
        <v>709</v>
      </c>
      <c r="E281" s="210" t="s">
        <v>150</v>
      </c>
      <c r="F281" s="210" t="s">
        <v>34</v>
      </c>
      <c r="G281" s="210" t="s">
        <v>150</v>
      </c>
      <c r="H281" s="229" t="s">
        <v>1002</v>
      </c>
      <c r="I281" s="229" t="s">
        <v>135</v>
      </c>
      <c r="J281" s="229" t="s">
        <v>362</v>
      </c>
      <c r="K281" s="131">
        <v>45</v>
      </c>
      <c r="L281" s="234" t="str">
        <f>IF(ISERROR(VLOOKUP(K281,Eje_Pilar_Prop!$C$2:$E$104,2,FALSE))," ",VLOOKUP(K281,Eje_Pilar_Prop!$C$2:$E$104,2,FALSE))</f>
        <v>Gobernanza e influencia local, regional e internacional</v>
      </c>
      <c r="M281" s="234" t="str">
        <f>IF(ISERROR(VLOOKUP(K281,Eje_Pilar_Prop!$C$2:$E$104,3,FALSE))," ",VLOOKUP(K281,Eje_Pilar_Prop!$C$2:$E$104,3,FALSE))</f>
        <v>Eje Transversal 4 Gobierno Legitimo, Fortalecimiento Local y Eficiencia</v>
      </c>
      <c r="N281" s="132">
        <v>1529</v>
      </c>
      <c r="O281" s="133">
        <v>899999115</v>
      </c>
      <c r="P281" s="131" t="s">
        <v>1338</v>
      </c>
      <c r="Q281" s="239">
        <v>52649924</v>
      </c>
      <c r="R281" s="65"/>
      <c r="S281" s="48"/>
      <c r="T281" s="49">
        <v>0</v>
      </c>
      <c r="U281" s="239">
        <v>0</v>
      </c>
      <c r="V281" s="251">
        <f t="shared" si="39"/>
        <v>52649924</v>
      </c>
      <c r="W281" s="306">
        <v>38042289</v>
      </c>
      <c r="X281" s="135">
        <v>44002</v>
      </c>
      <c r="Y281" s="135">
        <v>44005</v>
      </c>
      <c r="Z281" s="135">
        <v>44074</v>
      </c>
      <c r="AA281" s="136">
        <v>38</v>
      </c>
      <c r="AB281" s="136">
        <v>1</v>
      </c>
      <c r="AC281" s="136">
        <v>30</v>
      </c>
      <c r="AD281" s="133"/>
      <c r="AE281" s="137"/>
      <c r="AF281" s="135"/>
      <c r="AG281" s="134"/>
      <c r="AH281" s="131"/>
      <c r="AI281" s="131"/>
      <c r="AJ281" s="131" t="s">
        <v>1474</v>
      </c>
      <c r="AK281" s="131"/>
      <c r="AL281" s="138">
        <f t="shared" si="37"/>
        <v>0.72255164129011851</v>
      </c>
      <c r="AN281" s="73">
        <f>IF(SUMPRODUCT((A$14:A281=A281)*(B$14:B281=B281)*(D$14:D281=D281))&gt;1,0,1)</f>
        <v>1</v>
      </c>
      <c r="AO281" s="50" t="str">
        <f t="shared" si="41"/>
        <v>Contratos interadministrativos</v>
      </c>
      <c r="AP281" s="50" t="str">
        <f t="shared" si="42"/>
        <v>Contratación directa</v>
      </c>
      <c r="AQ281" s="50" t="str">
        <f>IF(ISBLANK(G281),1,IFERROR(VLOOKUP(G281,Tipo!$C$12:$C$27,1,FALSE),"NO"))</f>
        <v>Contratos interadministrativos</v>
      </c>
      <c r="AR281" s="50" t="str">
        <f t="shared" si="43"/>
        <v>Inversión</v>
      </c>
      <c r="AS281" s="50" t="str">
        <f>IF(ISBLANK(K281),1,IFERROR(VLOOKUP(K281,Eje_Pilar_Prop!C266:C367,1,FALSE),"NO"))</f>
        <v>NO</v>
      </c>
      <c r="AT281" s="50" t="str">
        <f t="shared" si="40"/>
        <v>SECOP I</v>
      </c>
      <c r="AU281" s="38">
        <f t="shared" ref="AU281:AU345" si="44">IF(OR(YEAR(X281)=2020,ISBLANK(X281)),1,"NO")</f>
        <v>1</v>
      </c>
      <c r="AV281" s="50" t="str">
        <f t="shared" si="38"/>
        <v>Bogotá Mejor para Todos</v>
      </c>
    </row>
    <row r="282" spans="1:48" ht="45" customHeight="1">
      <c r="A282" s="204">
        <v>270</v>
      </c>
      <c r="B282" s="131">
        <v>2020</v>
      </c>
      <c r="C282" s="131" t="s">
        <v>353</v>
      </c>
      <c r="D282" s="210" t="s">
        <v>706</v>
      </c>
      <c r="E282" s="210" t="s">
        <v>140</v>
      </c>
      <c r="F282" s="210" t="s">
        <v>34</v>
      </c>
      <c r="G282" s="210" t="s">
        <v>161</v>
      </c>
      <c r="H282" s="229" t="s">
        <v>1000</v>
      </c>
      <c r="I282" s="229" t="s">
        <v>135</v>
      </c>
      <c r="J282" s="229" t="s">
        <v>362</v>
      </c>
      <c r="K282" s="131">
        <v>45</v>
      </c>
      <c r="L282" s="234" t="str">
        <f>IF(ISERROR(VLOOKUP(K282,Eje_Pilar_Prop!$C$2:$E$104,2,FALSE))," ",VLOOKUP(K282,Eje_Pilar_Prop!$C$2:$E$104,2,FALSE))</f>
        <v>Gobernanza e influencia local, regional e internacional</v>
      </c>
      <c r="M282" s="234" t="str">
        <f>IF(ISERROR(VLOOKUP(K282,Eje_Pilar_Prop!$C$2:$E$104,3,FALSE))," ",VLOOKUP(K282,Eje_Pilar_Prop!$C$2:$E$104,3,FALSE))</f>
        <v>Eje Transversal 4 Gobierno Legitimo, Fortalecimiento Local y Eficiencia</v>
      </c>
      <c r="N282" s="132">
        <v>1501</v>
      </c>
      <c r="O282" s="133">
        <v>19365050</v>
      </c>
      <c r="P282" s="131" t="s">
        <v>1335</v>
      </c>
      <c r="Q282" s="239">
        <v>2500000</v>
      </c>
      <c r="R282" s="65"/>
      <c r="S282" s="48"/>
      <c r="T282" s="49"/>
      <c r="U282" s="239"/>
      <c r="V282" s="251">
        <f t="shared" si="39"/>
        <v>2500000</v>
      </c>
      <c r="W282" s="257">
        <v>2500000</v>
      </c>
      <c r="X282" s="135">
        <v>44035</v>
      </c>
      <c r="Y282" s="135">
        <v>44039</v>
      </c>
      <c r="Z282" s="135">
        <v>44253</v>
      </c>
      <c r="AA282" s="136">
        <v>150</v>
      </c>
      <c r="AB282" s="136">
        <v>1</v>
      </c>
      <c r="AC282" s="136">
        <v>60</v>
      </c>
      <c r="AD282" s="133"/>
      <c r="AE282" s="137"/>
      <c r="AF282" s="135"/>
      <c r="AG282" s="134"/>
      <c r="AH282" s="131"/>
      <c r="AI282" s="131"/>
      <c r="AJ282" s="131" t="s">
        <v>1639</v>
      </c>
      <c r="AK282" s="131"/>
      <c r="AL282" s="138">
        <f t="shared" si="37"/>
        <v>1</v>
      </c>
      <c r="AN282" s="73"/>
      <c r="AO282" s="50"/>
      <c r="AP282" s="50"/>
      <c r="AQ282" s="50"/>
      <c r="AR282" s="50"/>
      <c r="AS282" s="50"/>
      <c r="AT282" s="50"/>
      <c r="AV282" s="50"/>
    </row>
    <row r="283" spans="1:48" ht="45" customHeight="1">
      <c r="A283" s="204">
        <v>274</v>
      </c>
      <c r="B283" s="131">
        <v>2020</v>
      </c>
      <c r="C283" s="131" t="s">
        <v>353</v>
      </c>
      <c r="D283" s="210" t="s">
        <v>710</v>
      </c>
      <c r="E283" s="210" t="s">
        <v>140</v>
      </c>
      <c r="F283" s="210" t="s">
        <v>34</v>
      </c>
      <c r="G283" s="210" t="s">
        <v>161</v>
      </c>
      <c r="H283" s="229" t="s">
        <v>905</v>
      </c>
      <c r="I283" s="229" t="s">
        <v>135</v>
      </c>
      <c r="J283" s="229" t="s">
        <v>362</v>
      </c>
      <c r="K283" s="131">
        <v>45</v>
      </c>
      <c r="L283" s="234" t="str">
        <f>IF(ISERROR(VLOOKUP(K283,Eje_Pilar_Prop!$C$2:$E$104,2,FALSE))," ",VLOOKUP(K283,Eje_Pilar_Prop!$C$2:$E$104,2,FALSE))</f>
        <v>Gobernanza e influencia local, regional e internacional</v>
      </c>
      <c r="M283" s="234" t="str">
        <f>IF(ISERROR(VLOOKUP(K283,Eje_Pilar_Prop!$C$2:$E$104,3,FALSE))," ",VLOOKUP(K283,Eje_Pilar_Prop!$C$2:$E$104,3,FALSE))</f>
        <v>Eje Transversal 4 Gobierno Legitimo, Fortalecimiento Local y Eficiencia</v>
      </c>
      <c r="N283" s="132">
        <v>1501</v>
      </c>
      <c r="O283" s="133">
        <v>1073692087</v>
      </c>
      <c r="P283" s="131" t="s">
        <v>1339</v>
      </c>
      <c r="Q283" s="239">
        <v>25200000</v>
      </c>
      <c r="R283" s="65"/>
      <c r="S283" s="48"/>
      <c r="T283" s="49">
        <v>1</v>
      </c>
      <c r="U283" s="239">
        <v>8400000</v>
      </c>
      <c r="V283" s="251">
        <f t="shared" si="39"/>
        <v>33600000</v>
      </c>
      <c r="W283" s="257">
        <v>21700000</v>
      </c>
      <c r="X283" s="135">
        <v>44007</v>
      </c>
      <c r="Y283" s="135">
        <v>44008</v>
      </c>
      <c r="Z283" s="135">
        <v>44252</v>
      </c>
      <c r="AA283" s="136">
        <v>180</v>
      </c>
      <c r="AB283" s="136">
        <v>1</v>
      </c>
      <c r="AC283" s="136">
        <v>60</v>
      </c>
      <c r="AD283" s="133"/>
      <c r="AE283" s="137"/>
      <c r="AF283" s="135"/>
      <c r="AG283" s="134"/>
      <c r="AH283" s="131"/>
      <c r="AI283" s="131" t="s">
        <v>1474</v>
      </c>
      <c r="AJ283" s="131"/>
      <c r="AK283" s="131"/>
      <c r="AL283" s="138">
        <f t="shared" si="37"/>
        <v>0.64583333333333337</v>
      </c>
      <c r="AN283" s="73">
        <f>IF(SUMPRODUCT((A$14:A283=A283)*(B$14:B283=B283)*(D$14:D283=D283))&gt;1,0,1)</f>
        <v>1</v>
      </c>
      <c r="AO283" s="50" t="str">
        <f t="shared" si="41"/>
        <v>Contratos de prestación de servicios profesionales y de apoyo a la gestión</v>
      </c>
      <c r="AP283" s="50" t="str">
        <f t="shared" si="42"/>
        <v>Contratación directa</v>
      </c>
      <c r="AQ283" s="50" t="str">
        <f>IF(ISBLANK(G283),1,IFERROR(VLOOKUP(G283,Tipo!$C$12:$C$27,1,FALSE),"NO"))</f>
        <v>Prestación de servicios profesionales y de apoyo a la gestión, o para la ejecución de trabajos artísticos que sólo puedan encomendarse a determinadas personas naturales;</v>
      </c>
      <c r="AR283" s="50" t="str">
        <f t="shared" si="43"/>
        <v>Inversión</v>
      </c>
      <c r="AS283" s="50" t="str">
        <f>IF(ISBLANK(K283),1,IFERROR(VLOOKUP(K283,Eje_Pilar_Prop!C267:C368,1,FALSE),"NO"))</f>
        <v>NO</v>
      </c>
      <c r="AT283" s="50" t="str">
        <f t="shared" si="40"/>
        <v>SECOP II</v>
      </c>
      <c r="AU283" s="38">
        <f t="shared" si="44"/>
        <v>1</v>
      </c>
      <c r="AV283" s="50" t="str">
        <f t="shared" si="38"/>
        <v>Bogotá Mejor para Todos</v>
      </c>
    </row>
    <row r="284" spans="1:48" ht="45" customHeight="1">
      <c r="A284" s="204">
        <v>275</v>
      </c>
      <c r="B284" s="131">
        <v>2020</v>
      </c>
      <c r="C284" s="131" t="s">
        <v>353</v>
      </c>
      <c r="D284" s="210" t="s">
        <v>711</v>
      </c>
      <c r="E284" s="210" t="s">
        <v>140</v>
      </c>
      <c r="F284" s="210" t="s">
        <v>34</v>
      </c>
      <c r="G284" s="210" t="s">
        <v>161</v>
      </c>
      <c r="H284" s="229" t="s">
        <v>1003</v>
      </c>
      <c r="I284" s="229" t="s">
        <v>135</v>
      </c>
      <c r="J284" s="229" t="s">
        <v>362</v>
      </c>
      <c r="K284" s="131">
        <v>45</v>
      </c>
      <c r="L284" s="234" t="str">
        <f>IF(ISERROR(VLOOKUP(K284,Eje_Pilar_Prop!$C$2:$E$104,2,FALSE))," ",VLOOKUP(K284,Eje_Pilar_Prop!$C$2:$E$104,2,FALSE))</f>
        <v>Gobernanza e influencia local, regional e internacional</v>
      </c>
      <c r="M284" s="234" t="str">
        <f>IF(ISERROR(VLOOKUP(K284,Eje_Pilar_Prop!$C$2:$E$104,3,FALSE))," ",VLOOKUP(K284,Eje_Pilar_Prop!$C$2:$E$104,3,FALSE))</f>
        <v>Eje Transversal 4 Gobierno Legitimo, Fortalecimiento Local y Eficiencia</v>
      </c>
      <c r="N284" s="132">
        <v>1501</v>
      </c>
      <c r="O284" s="133">
        <v>80220090</v>
      </c>
      <c r="P284" s="131" t="s">
        <v>1340</v>
      </c>
      <c r="Q284" s="239">
        <v>23400000</v>
      </c>
      <c r="R284" s="65"/>
      <c r="S284" s="48"/>
      <c r="T284" s="49">
        <v>1</v>
      </c>
      <c r="U284" s="239">
        <v>7800000</v>
      </c>
      <c r="V284" s="251">
        <f t="shared" si="39"/>
        <v>31200000</v>
      </c>
      <c r="W284" s="257">
        <v>20280000</v>
      </c>
      <c r="X284" s="135">
        <v>44006</v>
      </c>
      <c r="Y284" s="135">
        <v>44007</v>
      </c>
      <c r="Z284" s="135">
        <v>44251</v>
      </c>
      <c r="AA284" s="136">
        <v>180</v>
      </c>
      <c r="AB284" s="136">
        <v>1</v>
      </c>
      <c r="AC284" s="136">
        <v>60</v>
      </c>
      <c r="AD284" s="133"/>
      <c r="AE284" s="137"/>
      <c r="AF284" s="135"/>
      <c r="AG284" s="134"/>
      <c r="AH284" s="131"/>
      <c r="AI284" s="131" t="s">
        <v>1474</v>
      </c>
      <c r="AJ284" s="131"/>
      <c r="AK284" s="131"/>
      <c r="AL284" s="138">
        <f t="shared" si="37"/>
        <v>0.65</v>
      </c>
      <c r="AN284" s="73">
        <f>IF(SUMPRODUCT((A$14:A284=A284)*(B$14:B284=B284)*(D$14:D284=D284))&gt;1,0,1)</f>
        <v>1</v>
      </c>
      <c r="AO284" s="50" t="str">
        <f t="shared" si="41"/>
        <v>Contratos de prestación de servicios profesionales y de apoyo a la gestión</v>
      </c>
      <c r="AP284" s="50" t="str">
        <f t="shared" si="42"/>
        <v>Contratación directa</v>
      </c>
      <c r="AQ284" s="50" t="str">
        <f>IF(ISBLANK(G284),1,IFERROR(VLOOKUP(G284,Tipo!$C$12:$C$27,1,FALSE),"NO"))</f>
        <v>Prestación de servicios profesionales y de apoyo a la gestión, o para la ejecución de trabajos artísticos que sólo puedan encomendarse a determinadas personas naturales;</v>
      </c>
      <c r="AR284" s="50" t="str">
        <f t="shared" si="43"/>
        <v>Inversión</v>
      </c>
      <c r="AS284" s="50" t="str">
        <f>IF(ISBLANK(K284),1,IFERROR(VLOOKUP(K284,Eje_Pilar_Prop!C268:C369,1,FALSE),"NO"))</f>
        <v>NO</v>
      </c>
      <c r="AT284" s="50" t="str">
        <f t="shared" si="40"/>
        <v>SECOP II</v>
      </c>
      <c r="AU284" s="38">
        <f t="shared" si="44"/>
        <v>1</v>
      </c>
      <c r="AV284" s="50" t="str">
        <f t="shared" si="38"/>
        <v>Bogotá Mejor para Todos</v>
      </c>
    </row>
    <row r="285" spans="1:48" ht="45" customHeight="1">
      <c r="A285" s="204">
        <v>276</v>
      </c>
      <c r="B285" s="131">
        <v>2020</v>
      </c>
      <c r="C285" s="131" t="s">
        <v>353</v>
      </c>
      <c r="D285" s="210" t="s">
        <v>712</v>
      </c>
      <c r="E285" s="210" t="s">
        <v>140</v>
      </c>
      <c r="F285" s="210" t="s">
        <v>34</v>
      </c>
      <c r="G285" s="210" t="s">
        <v>161</v>
      </c>
      <c r="H285" s="229" t="s">
        <v>1004</v>
      </c>
      <c r="I285" s="229" t="s">
        <v>135</v>
      </c>
      <c r="J285" s="229" t="s">
        <v>362</v>
      </c>
      <c r="K285" s="131">
        <v>45</v>
      </c>
      <c r="L285" s="234" t="str">
        <f>IF(ISERROR(VLOOKUP(K285,Eje_Pilar_Prop!$C$2:$E$104,2,FALSE))," ",VLOOKUP(K285,Eje_Pilar_Prop!$C$2:$E$104,2,FALSE))</f>
        <v>Gobernanza e influencia local, regional e internacional</v>
      </c>
      <c r="M285" s="234" t="str">
        <f>IF(ISERROR(VLOOKUP(K285,Eje_Pilar_Prop!$C$2:$E$104,3,FALSE))," ",VLOOKUP(K285,Eje_Pilar_Prop!$C$2:$E$104,3,FALSE))</f>
        <v>Eje Transversal 4 Gobierno Legitimo, Fortalecimiento Local y Eficiencia</v>
      </c>
      <c r="N285" s="132">
        <v>1501</v>
      </c>
      <c r="O285" s="133">
        <v>79901307</v>
      </c>
      <c r="P285" s="131" t="s">
        <v>1102</v>
      </c>
      <c r="Q285" s="239">
        <v>13800000</v>
      </c>
      <c r="R285" s="65"/>
      <c r="S285" s="48"/>
      <c r="T285" s="49">
        <v>1</v>
      </c>
      <c r="U285" s="239">
        <v>4600000</v>
      </c>
      <c r="V285" s="251">
        <f t="shared" si="39"/>
        <v>18400000</v>
      </c>
      <c r="W285" s="257">
        <v>11883333</v>
      </c>
      <c r="X285" s="135">
        <v>44008</v>
      </c>
      <c r="Y285" s="135">
        <v>44008</v>
      </c>
      <c r="Z285" s="135">
        <v>44252</v>
      </c>
      <c r="AA285" s="136">
        <v>180</v>
      </c>
      <c r="AB285" s="136">
        <v>1</v>
      </c>
      <c r="AC285" s="136">
        <v>60</v>
      </c>
      <c r="AD285" s="133"/>
      <c r="AE285" s="137"/>
      <c r="AF285" s="135"/>
      <c r="AG285" s="134"/>
      <c r="AH285" s="131"/>
      <c r="AI285" s="131" t="s">
        <v>1474</v>
      </c>
      <c r="AJ285" s="131"/>
      <c r="AK285" s="131"/>
      <c r="AL285" s="138">
        <f t="shared" si="37"/>
        <v>0.64583331521739129</v>
      </c>
      <c r="AN285" s="73">
        <f>IF(SUMPRODUCT((A$14:A285=A285)*(B$14:B285=B285)*(D$14:D285=D285))&gt;1,0,1)</f>
        <v>1</v>
      </c>
      <c r="AO285" s="50" t="str">
        <f t="shared" si="41"/>
        <v>Contratos de prestación de servicios profesionales y de apoyo a la gestión</v>
      </c>
      <c r="AP285" s="50" t="str">
        <f t="shared" si="42"/>
        <v>Contratación directa</v>
      </c>
      <c r="AQ285" s="50" t="str">
        <f>IF(ISBLANK(G285),1,IFERROR(VLOOKUP(G285,Tipo!$C$12:$C$27,1,FALSE),"NO"))</f>
        <v>Prestación de servicios profesionales y de apoyo a la gestión, o para la ejecución de trabajos artísticos que sólo puedan encomendarse a determinadas personas naturales;</v>
      </c>
      <c r="AR285" s="50" t="str">
        <f t="shared" si="43"/>
        <v>Inversión</v>
      </c>
      <c r="AS285" s="50" t="str">
        <f>IF(ISBLANK(K285),1,IFERROR(VLOOKUP(K285,Eje_Pilar_Prop!C269:C370,1,FALSE),"NO"))</f>
        <v>NO</v>
      </c>
      <c r="AT285" s="50" t="str">
        <f t="shared" si="40"/>
        <v>SECOP II</v>
      </c>
      <c r="AU285" s="38">
        <f t="shared" si="44"/>
        <v>1</v>
      </c>
      <c r="AV285" s="50" t="str">
        <f t="shared" si="38"/>
        <v>Bogotá Mejor para Todos</v>
      </c>
    </row>
    <row r="286" spans="1:48" ht="45" customHeight="1">
      <c r="A286" s="204">
        <v>277</v>
      </c>
      <c r="B286" s="131">
        <v>2020</v>
      </c>
      <c r="C286" s="131" t="s">
        <v>353</v>
      </c>
      <c r="D286" s="210" t="s">
        <v>713</v>
      </c>
      <c r="E286" s="210" t="s">
        <v>140</v>
      </c>
      <c r="F286" s="210" t="s">
        <v>34</v>
      </c>
      <c r="G286" s="210" t="s">
        <v>161</v>
      </c>
      <c r="H286" s="229" t="s">
        <v>1005</v>
      </c>
      <c r="I286" s="229" t="s">
        <v>135</v>
      </c>
      <c r="J286" s="229" t="s">
        <v>362</v>
      </c>
      <c r="K286" s="131">
        <v>19</v>
      </c>
      <c r="L286" s="234" t="str">
        <f>IF(ISERROR(VLOOKUP(K286,Eje_Pilar_Prop!$C$2:$E$104,2,FALSE))," ",VLOOKUP(K286,Eje_Pilar_Prop!$C$2:$E$104,2,FALSE))</f>
        <v>Seguridad y convivencia para todos</v>
      </c>
      <c r="M286" s="234" t="str">
        <f>IF(ISERROR(VLOOKUP(K286,Eje_Pilar_Prop!$C$2:$E$104,3,FALSE))," ",VLOOKUP(K286,Eje_Pilar_Prop!$C$2:$E$104,3,FALSE))</f>
        <v>Pilar 3 Construcción de Comunidad y Cultura Ciudadana</v>
      </c>
      <c r="N286" s="132">
        <v>1495</v>
      </c>
      <c r="O286" s="133">
        <v>1020730555</v>
      </c>
      <c r="P286" s="131" t="s">
        <v>1341</v>
      </c>
      <c r="Q286" s="239">
        <v>10200000</v>
      </c>
      <c r="R286" s="65"/>
      <c r="S286" s="48"/>
      <c r="T286" s="49">
        <v>1</v>
      </c>
      <c r="U286" s="239">
        <v>3400000</v>
      </c>
      <c r="V286" s="251">
        <f t="shared" si="39"/>
        <v>13600000</v>
      </c>
      <c r="W286" s="306">
        <v>8896667</v>
      </c>
      <c r="X286" s="135">
        <v>44005</v>
      </c>
      <c r="Y286" s="135">
        <v>44006</v>
      </c>
      <c r="Z286" s="135">
        <v>44250</v>
      </c>
      <c r="AA286" s="136">
        <v>180</v>
      </c>
      <c r="AB286" s="136">
        <v>1</v>
      </c>
      <c r="AC286" s="136">
        <v>60</v>
      </c>
      <c r="AD286" s="133">
        <v>1033813041</v>
      </c>
      <c r="AE286" s="137" t="s">
        <v>1201</v>
      </c>
      <c r="AF286" s="135">
        <v>44168</v>
      </c>
      <c r="AG286" s="134"/>
      <c r="AH286" s="131"/>
      <c r="AI286" s="131" t="s">
        <v>1474</v>
      </c>
      <c r="AJ286" s="131"/>
      <c r="AK286" s="131"/>
      <c r="AL286" s="138">
        <f t="shared" si="37"/>
        <v>0.65416669117647064</v>
      </c>
      <c r="AN286" s="73">
        <f>IF(SUMPRODUCT((A$14:A286=A286)*(B$14:B286=B286)*(D$14:D286=D286))&gt;1,0,1)</f>
        <v>1</v>
      </c>
      <c r="AO286" s="50" t="str">
        <f t="shared" si="41"/>
        <v>Contratos de prestación de servicios profesionales y de apoyo a la gestión</v>
      </c>
      <c r="AP286" s="50" t="str">
        <f t="shared" si="42"/>
        <v>Contratación directa</v>
      </c>
      <c r="AQ286" s="50" t="str">
        <f>IF(ISBLANK(G286),1,IFERROR(VLOOKUP(G286,Tipo!$C$12:$C$27,1,FALSE),"NO"))</f>
        <v>Prestación de servicios profesionales y de apoyo a la gestión, o para la ejecución de trabajos artísticos que sólo puedan encomendarse a determinadas personas naturales;</v>
      </c>
      <c r="AR286" s="50" t="str">
        <f t="shared" si="43"/>
        <v>Inversión</v>
      </c>
      <c r="AS286" s="50" t="str">
        <f>IF(ISBLANK(K286),1,IFERROR(VLOOKUP(K286,Eje_Pilar_Prop!C270:C371,1,FALSE),"NO"))</f>
        <v>NO</v>
      </c>
      <c r="AT286" s="50" t="str">
        <f t="shared" si="40"/>
        <v>SECOP II</v>
      </c>
      <c r="AU286" s="38">
        <f t="shared" si="44"/>
        <v>1</v>
      </c>
      <c r="AV286" s="50" t="str">
        <f t="shared" si="38"/>
        <v>Bogotá Mejor para Todos</v>
      </c>
    </row>
    <row r="287" spans="1:48" ht="45" customHeight="1">
      <c r="A287" s="204">
        <v>278</v>
      </c>
      <c r="B287" s="131">
        <v>2020</v>
      </c>
      <c r="C287" s="131" t="s">
        <v>353</v>
      </c>
      <c r="D287" s="210" t="s">
        <v>714</v>
      </c>
      <c r="E287" s="210" t="s">
        <v>140</v>
      </c>
      <c r="F287" s="210" t="s">
        <v>34</v>
      </c>
      <c r="G287" s="210" t="s">
        <v>161</v>
      </c>
      <c r="H287" s="229" t="s">
        <v>987</v>
      </c>
      <c r="I287" s="229" t="s">
        <v>135</v>
      </c>
      <c r="J287" s="229" t="s">
        <v>362</v>
      </c>
      <c r="K287" s="131">
        <v>45</v>
      </c>
      <c r="L287" s="234" t="str">
        <f>IF(ISERROR(VLOOKUP(K287,Eje_Pilar_Prop!$C$2:$E$104,2,FALSE))," ",VLOOKUP(K287,Eje_Pilar_Prop!$C$2:$E$104,2,FALSE))</f>
        <v>Gobernanza e influencia local, regional e internacional</v>
      </c>
      <c r="M287" s="234" t="str">
        <f>IF(ISERROR(VLOOKUP(K287,Eje_Pilar_Prop!$C$2:$E$104,3,FALSE))," ",VLOOKUP(K287,Eje_Pilar_Prop!$C$2:$E$104,3,FALSE))</f>
        <v>Eje Transversal 4 Gobierno Legitimo, Fortalecimiento Local y Eficiencia</v>
      </c>
      <c r="N287" s="132">
        <v>1501</v>
      </c>
      <c r="O287" s="133">
        <v>1067855477</v>
      </c>
      <c r="P287" s="131" t="s">
        <v>1200</v>
      </c>
      <c r="Q287" s="239">
        <v>30000000</v>
      </c>
      <c r="R287" s="65"/>
      <c r="S287" s="48"/>
      <c r="T287" s="49">
        <v>1</v>
      </c>
      <c r="U287" s="239">
        <v>10000000</v>
      </c>
      <c r="V287" s="251">
        <f t="shared" si="39"/>
        <v>40000000</v>
      </c>
      <c r="W287" s="257">
        <v>26000000</v>
      </c>
      <c r="X287" s="135">
        <v>44006</v>
      </c>
      <c r="Y287" s="135">
        <v>44007</v>
      </c>
      <c r="Z287" s="135">
        <v>44251</v>
      </c>
      <c r="AA287" s="136">
        <v>180</v>
      </c>
      <c r="AB287" s="136">
        <v>0</v>
      </c>
      <c r="AC287" s="136">
        <v>0</v>
      </c>
      <c r="AD287" s="133"/>
      <c r="AE287" s="137"/>
      <c r="AF287" s="135"/>
      <c r="AG287" s="134"/>
      <c r="AH287" s="131"/>
      <c r="AI287" s="131"/>
      <c r="AJ287" s="131" t="s">
        <v>1474</v>
      </c>
      <c r="AK287" s="131"/>
      <c r="AL287" s="138">
        <f t="shared" si="37"/>
        <v>0.65</v>
      </c>
      <c r="AN287" s="73">
        <f>IF(SUMPRODUCT((A$14:A287=A287)*(B$14:B287=B287)*(D$14:D287=D287))&gt;1,0,1)</f>
        <v>1</v>
      </c>
      <c r="AO287" s="50" t="str">
        <f t="shared" si="41"/>
        <v>Contratos de prestación de servicios profesionales y de apoyo a la gestión</v>
      </c>
      <c r="AP287" s="50" t="str">
        <f t="shared" si="42"/>
        <v>Contratación directa</v>
      </c>
      <c r="AQ287" s="50" t="str">
        <f>IF(ISBLANK(G287),1,IFERROR(VLOOKUP(G287,Tipo!$C$12:$C$27,1,FALSE),"NO"))</f>
        <v>Prestación de servicios profesionales y de apoyo a la gestión, o para la ejecución de trabajos artísticos que sólo puedan encomendarse a determinadas personas naturales;</v>
      </c>
      <c r="AR287" s="50" t="str">
        <f t="shared" si="43"/>
        <v>Inversión</v>
      </c>
      <c r="AS287" s="50" t="str">
        <f>IF(ISBLANK(K287),1,IFERROR(VLOOKUP(K287,Eje_Pilar_Prop!C271:C372,1,FALSE),"NO"))</f>
        <v>NO</v>
      </c>
      <c r="AT287" s="50" t="str">
        <f t="shared" si="40"/>
        <v>SECOP II</v>
      </c>
      <c r="AU287" s="38">
        <f t="shared" si="44"/>
        <v>1</v>
      </c>
      <c r="AV287" s="50" t="str">
        <f t="shared" si="38"/>
        <v>Bogotá Mejor para Todos</v>
      </c>
    </row>
    <row r="288" spans="1:48" ht="45" customHeight="1">
      <c r="A288" s="204">
        <v>279</v>
      </c>
      <c r="B288" s="131">
        <v>2020</v>
      </c>
      <c r="C288" s="131" t="s">
        <v>353</v>
      </c>
      <c r="D288" s="210" t="s">
        <v>715</v>
      </c>
      <c r="E288" s="210" t="s">
        <v>140</v>
      </c>
      <c r="F288" s="210" t="s">
        <v>34</v>
      </c>
      <c r="G288" s="210" t="s">
        <v>161</v>
      </c>
      <c r="H288" s="229" t="s">
        <v>1006</v>
      </c>
      <c r="I288" s="229" t="s">
        <v>135</v>
      </c>
      <c r="J288" s="229" t="s">
        <v>362</v>
      </c>
      <c r="K288" s="131">
        <v>19</v>
      </c>
      <c r="L288" s="234" t="str">
        <f>IF(ISERROR(VLOOKUP(K288,Eje_Pilar_Prop!$C$2:$E$104,2,FALSE))," ",VLOOKUP(K288,Eje_Pilar_Prop!$C$2:$E$104,2,FALSE))</f>
        <v>Seguridad y convivencia para todos</v>
      </c>
      <c r="M288" s="234" t="str">
        <f>IF(ISERROR(VLOOKUP(K288,Eje_Pilar_Prop!$C$2:$E$104,3,FALSE))," ",VLOOKUP(K288,Eje_Pilar_Prop!$C$2:$E$104,3,FALSE))</f>
        <v>Pilar 3 Construcción de Comunidad y Cultura Ciudadana</v>
      </c>
      <c r="N288" s="132">
        <v>1495</v>
      </c>
      <c r="O288" s="133">
        <v>1010231910</v>
      </c>
      <c r="P288" s="131" t="s">
        <v>1342</v>
      </c>
      <c r="Q288" s="239">
        <v>9350000</v>
      </c>
      <c r="R288" s="65"/>
      <c r="S288" s="48"/>
      <c r="T288" s="49">
        <v>1</v>
      </c>
      <c r="U288" s="239">
        <v>3400000</v>
      </c>
      <c r="V288" s="251">
        <f t="shared" si="39"/>
        <v>12750000</v>
      </c>
      <c r="W288" s="306">
        <v>7820000</v>
      </c>
      <c r="X288" s="135">
        <v>44022</v>
      </c>
      <c r="Y288" s="135">
        <v>44025</v>
      </c>
      <c r="Z288" s="135">
        <v>44254</v>
      </c>
      <c r="AA288" s="136">
        <v>165</v>
      </c>
      <c r="AB288" s="136">
        <v>1</v>
      </c>
      <c r="AC288" s="136">
        <v>60</v>
      </c>
      <c r="AD288" s="133"/>
      <c r="AE288" s="137"/>
      <c r="AF288" s="135"/>
      <c r="AG288" s="134"/>
      <c r="AH288" s="131"/>
      <c r="AI288" s="131" t="s">
        <v>1474</v>
      </c>
      <c r="AJ288" s="131"/>
      <c r="AK288" s="131"/>
      <c r="AL288" s="138">
        <f t="shared" si="37"/>
        <v>0.61333333333333329</v>
      </c>
      <c r="AN288" s="73">
        <f>IF(SUMPRODUCT((A$14:A288=A288)*(B$14:B288=B288)*(D$14:D288=D288))&gt;1,0,1)</f>
        <v>1</v>
      </c>
      <c r="AO288" s="50" t="str">
        <f t="shared" si="41"/>
        <v>Contratos de prestación de servicios profesionales y de apoyo a la gestión</v>
      </c>
      <c r="AP288" s="50" t="str">
        <f t="shared" si="42"/>
        <v>Contratación directa</v>
      </c>
      <c r="AQ288" s="50" t="str">
        <f>IF(ISBLANK(G288),1,IFERROR(VLOOKUP(G288,Tipo!$C$12:$C$27,1,FALSE),"NO"))</f>
        <v>Prestación de servicios profesionales y de apoyo a la gestión, o para la ejecución de trabajos artísticos que sólo puedan encomendarse a determinadas personas naturales;</v>
      </c>
      <c r="AR288" s="50" t="str">
        <f t="shared" si="43"/>
        <v>Inversión</v>
      </c>
      <c r="AS288" s="50" t="str">
        <f>IF(ISBLANK(K288),1,IFERROR(VLOOKUP(K288,Eje_Pilar_Prop!C272:C373,1,FALSE),"NO"))</f>
        <v>NO</v>
      </c>
      <c r="AT288" s="50" t="str">
        <f t="shared" si="40"/>
        <v>SECOP II</v>
      </c>
      <c r="AU288" s="38">
        <f t="shared" si="44"/>
        <v>1</v>
      </c>
      <c r="AV288" s="50" t="str">
        <f t="shared" si="38"/>
        <v>Bogotá Mejor para Todos</v>
      </c>
    </row>
    <row r="289" spans="1:48" ht="45" customHeight="1">
      <c r="A289" s="204">
        <v>280</v>
      </c>
      <c r="B289" s="131">
        <v>2020</v>
      </c>
      <c r="C289" s="131" t="s">
        <v>353</v>
      </c>
      <c r="D289" s="210" t="s">
        <v>716</v>
      </c>
      <c r="E289" s="210" t="s">
        <v>140</v>
      </c>
      <c r="F289" s="210" t="s">
        <v>34</v>
      </c>
      <c r="G289" s="210" t="s">
        <v>161</v>
      </c>
      <c r="H289" s="229" t="s">
        <v>1005</v>
      </c>
      <c r="I289" s="229" t="s">
        <v>135</v>
      </c>
      <c r="J289" s="229" t="s">
        <v>362</v>
      </c>
      <c r="K289" s="131">
        <v>19</v>
      </c>
      <c r="L289" s="234" t="str">
        <f>IF(ISERROR(VLOOKUP(K289,Eje_Pilar_Prop!$C$2:$E$104,2,FALSE))," ",VLOOKUP(K289,Eje_Pilar_Prop!$C$2:$E$104,2,FALSE))</f>
        <v>Seguridad y convivencia para todos</v>
      </c>
      <c r="M289" s="234" t="str">
        <f>IF(ISERROR(VLOOKUP(K289,Eje_Pilar_Prop!$C$2:$E$104,3,FALSE))," ",VLOOKUP(K289,Eje_Pilar_Prop!$C$2:$E$104,3,FALSE))</f>
        <v>Pilar 3 Construcción de Comunidad y Cultura Ciudadana</v>
      </c>
      <c r="N289" s="132">
        <v>1495</v>
      </c>
      <c r="O289" s="133">
        <v>1000805558</v>
      </c>
      <c r="P289" s="131" t="s">
        <v>1343</v>
      </c>
      <c r="Q289" s="239">
        <v>9350000</v>
      </c>
      <c r="R289" s="65"/>
      <c r="S289" s="48"/>
      <c r="T289" s="49">
        <v>1</v>
      </c>
      <c r="U289" s="239">
        <v>3400000</v>
      </c>
      <c r="V289" s="251">
        <f t="shared" si="39"/>
        <v>12750000</v>
      </c>
      <c r="W289" s="306">
        <v>8103333</v>
      </c>
      <c r="X289" s="135">
        <v>44019</v>
      </c>
      <c r="Y289" s="135">
        <v>44020</v>
      </c>
      <c r="Z289" s="135">
        <v>44249</v>
      </c>
      <c r="AA289" s="136">
        <v>165</v>
      </c>
      <c r="AB289" s="136">
        <v>1</v>
      </c>
      <c r="AC289" s="136">
        <v>60</v>
      </c>
      <c r="AD289" s="133"/>
      <c r="AE289" s="137"/>
      <c r="AF289" s="135"/>
      <c r="AG289" s="134"/>
      <c r="AH289" s="131"/>
      <c r="AI289" s="131" t="s">
        <v>1474</v>
      </c>
      <c r="AJ289" s="131"/>
      <c r="AK289" s="131"/>
      <c r="AL289" s="138">
        <f t="shared" si="37"/>
        <v>0.63555552941176474</v>
      </c>
      <c r="AN289" s="73">
        <f>IF(SUMPRODUCT((A$14:A289=A289)*(B$14:B289=B289)*(D$14:D289=D289))&gt;1,0,1)</f>
        <v>1</v>
      </c>
      <c r="AO289" s="50" t="str">
        <f t="shared" si="41"/>
        <v>Contratos de prestación de servicios profesionales y de apoyo a la gestión</v>
      </c>
      <c r="AP289" s="50" t="str">
        <f t="shared" si="42"/>
        <v>Contratación directa</v>
      </c>
      <c r="AQ289" s="50" t="str">
        <f>IF(ISBLANK(G289),1,IFERROR(VLOOKUP(G289,Tipo!$C$12:$C$27,1,FALSE),"NO"))</f>
        <v>Prestación de servicios profesionales y de apoyo a la gestión, o para la ejecución de trabajos artísticos que sólo puedan encomendarse a determinadas personas naturales;</v>
      </c>
      <c r="AR289" s="50" t="str">
        <f t="shared" si="43"/>
        <v>Inversión</v>
      </c>
      <c r="AS289" s="50" t="str">
        <f>IF(ISBLANK(K289),1,IFERROR(VLOOKUP(K289,Eje_Pilar_Prop!C273:C374,1,FALSE),"NO"))</f>
        <v>NO</v>
      </c>
      <c r="AT289" s="50" t="str">
        <f t="shared" si="40"/>
        <v>SECOP II</v>
      </c>
      <c r="AU289" s="38">
        <f t="shared" si="44"/>
        <v>1</v>
      </c>
      <c r="AV289" s="50" t="str">
        <f t="shared" si="38"/>
        <v>Bogotá Mejor para Todos</v>
      </c>
    </row>
    <row r="290" spans="1:48" ht="45" customHeight="1">
      <c r="A290" s="204">
        <v>281</v>
      </c>
      <c r="B290" s="131">
        <v>2020</v>
      </c>
      <c r="C290" s="131" t="s">
        <v>353</v>
      </c>
      <c r="D290" s="210" t="s">
        <v>717</v>
      </c>
      <c r="E290" s="210" t="s">
        <v>140</v>
      </c>
      <c r="F290" s="210" t="s">
        <v>34</v>
      </c>
      <c r="G290" s="210" t="s">
        <v>161</v>
      </c>
      <c r="H290" s="229" t="s">
        <v>1005</v>
      </c>
      <c r="I290" s="229" t="s">
        <v>135</v>
      </c>
      <c r="J290" s="229" t="s">
        <v>362</v>
      </c>
      <c r="K290" s="131">
        <v>19</v>
      </c>
      <c r="L290" s="234" t="str">
        <f>IF(ISERROR(VLOOKUP(K290,Eje_Pilar_Prop!$C$2:$E$104,2,FALSE))," ",VLOOKUP(K290,Eje_Pilar_Prop!$C$2:$E$104,2,FALSE))</f>
        <v>Seguridad y convivencia para todos</v>
      </c>
      <c r="M290" s="234" t="str">
        <f>IF(ISERROR(VLOOKUP(K290,Eje_Pilar_Prop!$C$2:$E$104,3,FALSE))," ",VLOOKUP(K290,Eje_Pilar_Prop!$C$2:$E$104,3,FALSE))</f>
        <v>Pilar 3 Construcción de Comunidad y Cultura Ciudadana</v>
      </c>
      <c r="N290" s="132">
        <v>1495</v>
      </c>
      <c r="O290" s="133">
        <v>80188460</v>
      </c>
      <c r="P290" s="131" t="s">
        <v>1344</v>
      </c>
      <c r="Q290" s="239">
        <v>10200000</v>
      </c>
      <c r="R290" s="65"/>
      <c r="S290" s="48"/>
      <c r="T290" s="49">
        <v>1</v>
      </c>
      <c r="U290" s="239">
        <v>3400000</v>
      </c>
      <c r="V290" s="251">
        <f t="shared" si="39"/>
        <v>13600000</v>
      </c>
      <c r="W290" s="306">
        <v>8500000</v>
      </c>
      <c r="X290" s="135">
        <v>44008</v>
      </c>
      <c r="Y290" s="135">
        <v>44013</v>
      </c>
      <c r="Z290" s="135">
        <v>44255</v>
      </c>
      <c r="AA290" s="136">
        <v>180</v>
      </c>
      <c r="AB290" s="136">
        <v>1</v>
      </c>
      <c r="AC290" s="136">
        <v>60</v>
      </c>
      <c r="AD290" s="133"/>
      <c r="AE290" s="137"/>
      <c r="AF290" s="135"/>
      <c r="AG290" s="134"/>
      <c r="AH290" s="131"/>
      <c r="AI290" s="131" t="s">
        <v>1474</v>
      </c>
      <c r="AJ290" s="131"/>
      <c r="AK290" s="131"/>
      <c r="AL290" s="138">
        <f t="shared" si="37"/>
        <v>0.625</v>
      </c>
      <c r="AN290" s="73">
        <f>IF(SUMPRODUCT((A$14:A290=A290)*(B$14:B290=B290)*(D$14:D290=D290))&gt;1,0,1)</f>
        <v>1</v>
      </c>
      <c r="AO290" s="50" t="str">
        <f t="shared" si="41"/>
        <v>Contratos de prestación de servicios profesionales y de apoyo a la gestión</v>
      </c>
      <c r="AP290" s="50" t="str">
        <f t="shared" si="42"/>
        <v>Contratación directa</v>
      </c>
      <c r="AQ290" s="50" t="str">
        <f>IF(ISBLANK(G290),1,IFERROR(VLOOKUP(G290,Tipo!$C$12:$C$27,1,FALSE),"NO"))</f>
        <v>Prestación de servicios profesionales y de apoyo a la gestión, o para la ejecución de trabajos artísticos que sólo puedan encomendarse a determinadas personas naturales;</v>
      </c>
      <c r="AR290" s="50" t="str">
        <f t="shared" si="43"/>
        <v>Inversión</v>
      </c>
      <c r="AS290" s="50" t="str">
        <f>IF(ISBLANK(K290),1,IFERROR(VLOOKUP(K290,Eje_Pilar_Prop!C274:C375,1,FALSE),"NO"))</f>
        <v>NO</v>
      </c>
      <c r="AT290" s="50" t="str">
        <f t="shared" si="40"/>
        <v>SECOP II</v>
      </c>
      <c r="AU290" s="38">
        <f t="shared" si="44"/>
        <v>1</v>
      </c>
      <c r="AV290" s="50" t="str">
        <f t="shared" si="38"/>
        <v>Bogotá Mejor para Todos</v>
      </c>
    </row>
    <row r="291" spans="1:48" ht="45" customHeight="1">
      <c r="A291" s="204">
        <v>282</v>
      </c>
      <c r="B291" s="131">
        <v>2020</v>
      </c>
      <c r="C291" s="131" t="s">
        <v>353</v>
      </c>
      <c r="D291" s="210" t="s">
        <v>718</v>
      </c>
      <c r="E291" s="210" t="s">
        <v>140</v>
      </c>
      <c r="F291" s="210" t="s">
        <v>34</v>
      </c>
      <c r="G291" s="210" t="s">
        <v>161</v>
      </c>
      <c r="H291" s="229" t="s">
        <v>1007</v>
      </c>
      <c r="I291" s="229" t="s">
        <v>135</v>
      </c>
      <c r="J291" s="229" t="s">
        <v>362</v>
      </c>
      <c r="K291" s="131">
        <v>11</v>
      </c>
      <c r="L291" s="234" t="str">
        <f>IF(ISERROR(VLOOKUP(K291,Eje_Pilar_Prop!$C$2:$E$104,2,FALSE))," ",VLOOKUP(K291,Eje_Pilar_Prop!$C$2:$E$104,2,FALSE))</f>
        <v>Mejores oportunidades para el desarrollo a través de la cultura, la recreación y el deporte</v>
      </c>
      <c r="M291" s="234" t="str">
        <f>IF(ISERROR(VLOOKUP(K291,Eje_Pilar_Prop!$C$2:$E$104,3,FALSE))," ",VLOOKUP(K291,Eje_Pilar_Prop!$C$2:$E$104,3,FALSE))</f>
        <v>Pilar 1 Igualdad de Calidad de Vida</v>
      </c>
      <c r="N291" s="132">
        <v>1480</v>
      </c>
      <c r="O291" s="239">
        <v>1010189764</v>
      </c>
      <c r="P291" s="131" t="s">
        <v>1345</v>
      </c>
      <c r="Q291" s="239">
        <v>25200000</v>
      </c>
      <c r="R291" s="65"/>
      <c r="S291" s="48"/>
      <c r="T291" s="49">
        <v>1</v>
      </c>
      <c r="U291" s="239">
        <v>8400000</v>
      </c>
      <c r="V291" s="251">
        <f t="shared" si="39"/>
        <v>33600000</v>
      </c>
      <c r="W291" s="306">
        <v>21700000</v>
      </c>
      <c r="X291" s="135">
        <v>44008</v>
      </c>
      <c r="Y291" s="135">
        <v>44008</v>
      </c>
      <c r="Z291" s="135">
        <v>44252</v>
      </c>
      <c r="AA291" s="136">
        <v>180</v>
      </c>
      <c r="AB291" s="136">
        <v>1</v>
      </c>
      <c r="AC291" s="136">
        <v>60</v>
      </c>
      <c r="AD291" s="133"/>
      <c r="AE291" s="137"/>
      <c r="AF291" s="135"/>
      <c r="AG291" s="134"/>
      <c r="AH291" s="131"/>
      <c r="AI291" s="131" t="s">
        <v>1474</v>
      </c>
      <c r="AJ291" s="131"/>
      <c r="AK291" s="131"/>
      <c r="AL291" s="138">
        <f t="shared" si="37"/>
        <v>0.64583333333333337</v>
      </c>
      <c r="AN291" s="73">
        <f>IF(SUMPRODUCT((A$14:A291=A291)*(B$14:B291=B291)*(D$14:D291=D291))&gt;1,0,1)</f>
        <v>1</v>
      </c>
      <c r="AO291" s="50" t="str">
        <f t="shared" si="41"/>
        <v>Contratos de prestación de servicios profesionales y de apoyo a la gestión</v>
      </c>
      <c r="AP291" s="50" t="str">
        <f t="shared" si="42"/>
        <v>Contratación directa</v>
      </c>
      <c r="AQ291" s="50" t="str">
        <f>IF(ISBLANK(G291),1,IFERROR(VLOOKUP(G291,Tipo!$C$12:$C$27,1,FALSE),"NO"))</f>
        <v>Prestación de servicios profesionales y de apoyo a la gestión, o para la ejecución de trabajos artísticos que sólo puedan encomendarse a determinadas personas naturales;</v>
      </c>
      <c r="AR291" s="50" t="str">
        <f t="shared" si="43"/>
        <v>Inversión</v>
      </c>
      <c r="AS291" s="50" t="str">
        <f>IF(ISBLANK(K291),1,IFERROR(VLOOKUP(K291,Eje_Pilar_Prop!C275:C376,1,FALSE),"NO"))</f>
        <v>NO</v>
      </c>
      <c r="AT291" s="50" t="str">
        <f t="shared" si="40"/>
        <v>SECOP II</v>
      </c>
      <c r="AU291" s="38">
        <f t="shared" si="44"/>
        <v>1</v>
      </c>
      <c r="AV291" s="50" t="str">
        <f t="shared" si="38"/>
        <v>Bogotá Mejor para Todos</v>
      </c>
    </row>
    <row r="292" spans="1:48" ht="45" customHeight="1">
      <c r="A292" s="204">
        <v>283</v>
      </c>
      <c r="B292" s="131">
        <v>2020</v>
      </c>
      <c r="C292" s="131" t="s">
        <v>353</v>
      </c>
      <c r="D292" s="210" t="s">
        <v>719</v>
      </c>
      <c r="E292" s="210" t="s">
        <v>140</v>
      </c>
      <c r="F292" s="210" t="s">
        <v>34</v>
      </c>
      <c r="G292" s="210" t="s">
        <v>161</v>
      </c>
      <c r="H292" s="229" t="s">
        <v>1008</v>
      </c>
      <c r="I292" s="229" t="s">
        <v>135</v>
      </c>
      <c r="J292" s="229" t="s">
        <v>362</v>
      </c>
      <c r="K292" s="131">
        <v>11</v>
      </c>
      <c r="L292" s="234" t="str">
        <f>IF(ISERROR(VLOOKUP(K292,Eje_Pilar_Prop!$C$2:$E$104,2,FALSE))," ",VLOOKUP(K292,Eje_Pilar_Prop!$C$2:$E$104,2,FALSE))</f>
        <v>Mejores oportunidades para el desarrollo a través de la cultura, la recreación y el deporte</v>
      </c>
      <c r="M292" s="234" t="str">
        <f>IF(ISERROR(VLOOKUP(K292,Eje_Pilar_Prop!$C$2:$E$104,3,FALSE))," ",VLOOKUP(K292,Eje_Pilar_Prop!$C$2:$E$104,3,FALSE))</f>
        <v>Pilar 1 Igualdad de Calidad de Vida</v>
      </c>
      <c r="N292" s="132">
        <v>1480</v>
      </c>
      <c r="O292" s="239">
        <v>1014194889</v>
      </c>
      <c r="P292" s="131" t="s">
        <v>1346</v>
      </c>
      <c r="Q292" s="239">
        <v>25200000</v>
      </c>
      <c r="R292" s="65"/>
      <c r="S292" s="48"/>
      <c r="T292" s="49">
        <v>1</v>
      </c>
      <c r="U292" s="239">
        <v>8400000</v>
      </c>
      <c r="V292" s="251">
        <f t="shared" si="39"/>
        <v>33600000</v>
      </c>
      <c r="W292" s="306">
        <v>21700000</v>
      </c>
      <c r="X292" s="135">
        <v>44008</v>
      </c>
      <c r="Y292" s="135">
        <v>44008</v>
      </c>
      <c r="Z292" s="135">
        <v>44252</v>
      </c>
      <c r="AA292" s="136">
        <v>180</v>
      </c>
      <c r="AB292" s="136">
        <v>1</v>
      </c>
      <c r="AC292" s="136">
        <v>60</v>
      </c>
      <c r="AD292" s="133"/>
      <c r="AE292" s="137"/>
      <c r="AF292" s="135"/>
      <c r="AG292" s="134"/>
      <c r="AH292" s="131"/>
      <c r="AI292" s="131" t="s">
        <v>1474</v>
      </c>
      <c r="AJ292" s="131"/>
      <c r="AK292" s="131"/>
      <c r="AL292" s="138">
        <f t="shared" si="37"/>
        <v>0.64583333333333337</v>
      </c>
      <c r="AN292" s="73">
        <f>IF(SUMPRODUCT((A$14:A292=A292)*(B$14:B292=B292)*(D$14:D292=D292))&gt;1,0,1)</f>
        <v>1</v>
      </c>
      <c r="AO292" s="50" t="str">
        <f t="shared" si="41"/>
        <v>Contratos de prestación de servicios profesionales y de apoyo a la gestión</v>
      </c>
      <c r="AP292" s="50" t="str">
        <f t="shared" si="42"/>
        <v>Contratación directa</v>
      </c>
      <c r="AQ292" s="50" t="str">
        <f>IF(ISBLANK(G292),1,IFERROR(VLOOKUP(G292,Tipo!$C$12:$C$27,1,FALSE),"NO"))</f>
        <v>Prestación de servicios profesionales y de apoyo a la gestión, o para la ejecución de trabajos artísticos que sólo puedan encomendarse a determinadas personas naturales;</v>
      </c>
      <c r="AR292" s="50" t="str">
        <f t="shared" si="43"/>
        <v>Inversión</v>
      </c>
      <c r="AS292" s="50" t="str">
        <f>IF(ISBLANK(K292),1,IFERROR(VLOOKUP(K292,Eje_Pilar_Prop!C276:C377,1,FALSE),"NO"))</f>
        <v>NO</v>
      </c>
      <c r="AT292" s="50" t="str">
        <f t="shared" si="40"/>
        <v>SECOP II</v>
      </c>
      <c r="AU292" s="38">
        <f t="shared" si="44"/>
        <v>1</v>
      </c>
      <c r="AV292" s="50" t="str">
        <f t="shared" si="38"/>
        <v>Bogotá Mejor para Todos</v>
      </c>
    </row>
    <row r="293" spans="1:48" ht="45" customHeight="1">
      <c r="A293" s="204">
        <v>284</v>
      </c>
      <c r="B293" s="131">
        <v>2020</v>
      </c>
      <c r="C293" s="131" t="s">
        <v>353</v>
      </c>
      <c r="D293" s="210" t="s">
        <v>720</v>
      </c>
      <c r="E293" s="210" t="s">
        <v>140</v>
      </c>
      <c r="F293" s="210" t="s">
        <v>34</v>
      </c>
      <c r="G293" s="210" t="s">
        <v>161</v>
      </c>
      <c r="H293" s="229" t="s">
        <v>1009</v>
      </c>
      <c r="I293" s="229" t="s">
        <v>135</v>
      </c>
      <c r="J293" s="229" t="s">
        <v>362</v>
      </c>
      <c r="K293" s="131">
        <v>45</v>
      </c>
      <c r="L293" s="234" t="str">
        <f>IF(ISERROR(VLOOKUP(K293,Eje_Pilar_Prop!$C$2:$E$104,2,FALSE))," ",VLOOKUP(K293,Eje_Pilar_Prop!$C$2:$E$104,2,FALSE))</f>
        <v>Gobernanza e influencia local, regional e internacional</v>
      </c>
      <c r="M293" s="234" t="str">
        <f>IF(ISERROR(VLOOKUP(K293,Eje_Pilar_Prop!$C$2:$E$104,3,FALSE))," ",VLOOKUP(K293,Eje_Pilar_Prop!$C$2:$E$104,3,FALSE))</f>
        <v>Eje Transversal 4 Gobierno Legitimo, Fortalecimiento Local y Eficiencia</v>
      </c>
      <c r="N293" s="132">
        <v>1501</v>
      </c>
      <c r="O293" s="133">
        <v>1077968770</v>
      </c>
      <c r="P293" s="131" t="s">
        <v>1347</v>
      </c>
      <c r="Q293" s="239">
        <v>18150000</v>
      </c>
      <c r="R293" s="65"/>
      <c r="S293" s="48"/>
      <c r="T293" s="49">
        <v>1</v>
      </c>
      <c r="U293" s="239">
        <v>6600000</v>
      </c>
      <c r="V293" s="251">
        <f t="shared" si="39"/>
        <v>24750000</v>
      </c>
      <c r="W293" s="257">
        <v>15620000</v>
      </c>
      <c r="X293" s="135">
        <v>44018</v>
      </c>
      <c r="Y293" s="135">
        <v>44021</v>
      </c>
      <c r="Z293" s="135">
        <v>44250</v>
      </c>
      <c r="AA293" s="136">
        <v>165</v>
      </c>
      <c r="AB293" s="136">
        <v>1</v>
      </c>
      <c r="AC293" s="136">
        <v>60</v>
      </c>
      <c r="AD293" s="133"/>
      <c r="AE293" s="137"/>
      <c r="AF293" s="135"/>
      <c r="AG293" s="134"/>
      <c r="AH293" s="131"/>
      <c r="AI293" s="131" t="s">
        <v>1474</v>
      </c>
      <c r="AJ293" s="131"/>
      <c r="AK293" s="131"/>
      <c r="AL293" s="138">
        <f t="shared" si="37"/>
        <v>0.63111111111111107</v>
      </c>
      <c r="AN293" s="73">
        <f>IF(SUMPRODUCT((A$14:A293=A293)*(B$14:B293=B293)*(D$14:D293=D293))&gt;1,0,1)</f>
        <v>1</v>
      </c>
      <c r="AO293" s="50" t="str">
        <f t="shared" si="41"/>
        <v>Contratos de prestación de servicios profesionales y de apoyo a la gestión</v>
      </c>
      <c r="AP293" s="50" t="str">
        <f t="shared" si="42"/>
        <v>Contratación directa</v>
      </c>
      <c r="AQ293" s="50" t="str">
        <f>IF(ISBLANK(G293),1,IFERROR(VLOOKUP(G293,Tipo!$C$12:$C$27,1,FALSE),"NO"))</f>
        <v>Prestación de servicios profesionales y de apoyo a la gestión, o para la ejecución de trabajos artísticos que sólo puedan encomendarse a determinadas personas naturales;</v>
      </c>
      <c r="AR293" s="50" t="str">
        <f t="shared" si="43"/>
        <v>Inversión</v>
      </c>
      <c r="AS293" s="50" t="str">
        <f>IF(ISBLANK(K293),1,IFERROR(VLOOKUP(K293,Eje_Pilar_Prop!C277:C378,1,FALSE),"NO"))</f>
        <v>NO</v>
      </c>
      <c r="AT293" s="50" t="str">
        <f t="shared" si="40"/>
        <v>SECOP II</v>
      </c>
      <c r="AU293" s="38">
        <f t="shared" si="44"/>
        <v>1</v>
      </c>
      <c r="AV293" s="50" t="str">
        <f t="shared" si="38"/>
        <v>Bogotá Mejor para Todos</v>
      </c>
    </row>
    <row r="294" spans="1:48" ht="45" customHeight="1">
      <c r="A294" s="204">
        <v>285</v>
      </c>
      <c r="B294" s="131">
        <v>2020</v>
      </c>
      <c r="C294" s="131" t="s">
        <v>353</v>
      </c>
      <c r="D294" s="210" t="s">
        <v>721</v>
      </c>
      <c r="E294" s="210" t="s">
        <v>140</v>
      </c>
      <c r="F294" s="210" t="s">
        <v>34</v>
      </c>
      <c r="G294" s="210" t="s">
        <v>161</v>
      </c>
      <c r="H294" s="229" t="s">
        <v>872</v>
      </c>
      <c r="I294" s="229" t="s">
        <v>135</v>
      </c>
      <c r="J294" s="229" t="s">
        <v>362</v>
      </c>
      <c r="K294" s="131">
        <v>45</v>
      </c>
      <c r="L294" s="234" t="str">
        <f>IF(ISERROR(VLOOKUP(K294,Eje_Pilar_Prop!$C$2:$E$104,2,FALSE))," ",VLOOKUP(K294,Eje_Pilar_Prop!$C$2:$E$104,2,FALSE))</f>
        <v>Gobernanza e influencia local, regional e internacional</v>
      </c>
      <c r="M294" s="234" t="str">
        <f>IF(ISERROR(VLOOKUP(K294,Eje_Pilar_Prop!$C$2:$E$104,3,FALSE))," ",VLOOKUP(K294,Eje_Pilar_Prop!$C$2:$E$104,3,FALSE))</f>
        <v>Eje Transversal 4 Gobierno Legitimo, Fortalecimiento Local y Eficiencia</v>
      </c>
      <c r="N294" s="132">
        <v>1501</v>
      </c>
      <c r="O294" s="133">
        <v>1077968486</v>
      </c>
      <c r="P294" s="131" t="s">
        <v>1348</v>
      </c>
      <c r="Q294" s="239">
        <v>30000000</v>
      </c>
      <c r="R294" s="65"/>
      <c r="S294" s="48"/>
      <c r="T294" s="49">
        <v>1</v>
      </c>
      <c r="U294" s="239">
        <v>10000000</v>
      </c>
      <c r="V294" s="251">
        <f t="shared" si="39"/>
        <v>40000000</v>
      </c>
      <c r="W294" s="257">
        <v>25166667</v>
      </c>
      <c r="X294" s="135">
        <v>44008</v>
      </c>
      <c r="Y294" s="135">
        <v>44012</v>
      </c>
      <c r="Z294" s="135">
        <v>44255</v>
      </c>
      <c r="AA294" s="136">
        <v>180</v>
      </c>
      <c r="AB294" s="136">
        <v>1</v>
      </c>
      <c r="AC294" s="136">
        <v>60</v>
      </c>
      <c r="AD294" s="133"/>
      <c r="AE294" s="137"/>
      <c r="AF294" s="135"/>
      <c r="AG294" s="134"/>
      <c r="AH294" s="131"/>
      <c r="AI294" s="131" t="s">
        <v>1474</v>
      </c>
      <c r="AJ294" s="131"/>
      <c r="AK294" s="131"/>
      <c r="AL294" s="138">
        <f t="shared" si="37"/>
        <v>0.62916667500000001</v>
      </c>
      <c r="AN294" s="73">
        <f>IF(SUMPRODUCT((A$14:A294=A294)*(B$14:B294=B294)*(D$14:D294=D294))&gt;1,0,1)</f>
        <v>1</v>
      </c>
      <c r="AO294" s="50" t="str">
        <f t="shared" si="41"/>
        <v>Contratos de prestación de servicios profesionales y de apoyo a la gestión</v>
      </c>
      <c r="AP294" s="50" t="str">
        <f t="shared" si="42"/>
        <v>Contratación directa</v>
      </c>
      <c r="AQ294" s="50" t="str">
        <f>IF(ISBLANK(G294),1,IFERROR(VLOOKUP(G294,Tipo!$C$12:$C$27,1,FALSE),"NO"))</f>
        <v>Prestación de servicios profesionales y de apoyo a la gestión, o para la ejecución de trabajos artísticos que sólo puedan encomendarse a determinadas personas naturales;</v>
      </c>
      <c r="AR294" s="50" t="str">
        <f t="shared" si="43"/>
        <v>Inversión</v>
      </c>
      <c r="AS294" s="50" t="str">
        <f>IF(ISBLANK(K294),1,IFERROR(VLOOKUP(K294,Eje_Pilar_Prop!C278:C379,1,FALSE),"NO"))</f>
        <v>NO</v>
      </c>
      <c r="AT294" s="50" t="str">
        <f t="shared" si="40"/>
        <v>SECOP II</v>
      </c>
      <c r="AU294" s="38">
        <f t="shared" si="44"/>
        <v>1</v>
      </c>
      <c r="AV294" s="50" t="str">
        <f t="shared" si="38"/>
        <v>Bogotá Mejor para Todos</v>
      </c>
    </row>
    <row r="295" spans="1:48" ht="45" customHeight="1">
      <c r="A295" s="204">
        <v>286</v>
      </c>
      <c r="B295" s="131">
        <v>2020</v>
      </c>
      <c r="C295" s="131" t="s">
        <v>353</v>
      </c>
      <c r="D295" s="210" t="s">
        <v>722</v>
      </c>
      <c r="E295" s="210" t="s">
        <v>140</v>
      </c>
      <c r="F295" s="210" t="s">
        <v>34</v>
      </c>
      <c r="G295" s="210" t="s">
        <v>161</v>
      </c>
      <c r="H295" s="229" t="s">
        <v>1005</v>
      </c>
      <c r="I295" s="229" t="s">
        <v>135</v>
      </c>
      <c r="J295" s="229" t="s">
        <v>362</v>
      </c>
      <c r="K295" s="131">
        <v>19</v>
      </c>
      <c r="L295" s="234" t="str">
        <f>IF(ISERROR(VLOOKUP(K295,Eje_Pilar_Prop!$C$2:$E$104,2,FALSE))," ",VLOOKUP(K295,Eje_Pilar_Prop!$C$2:$E$104,2,FALSE))</f>
        <v>Seguridad y convivencia para todos</v>
      </c>
      <c r="M295" s="234" t="str">
        <f>IF(ISERROR(VLOOKUP(K295,Eje_Pilar_Prop!$C$2:$E$104,3,FALSE))," ",VLOOKUP(K295,Eje_Pilar_Prop!$C$2:$E$104,3,FALSE))</f>
        <v>Pilar 3 Construcción de Comunidad y Cultura Ciudadana</v>
      </c>
      <c r="N295" s="132">
        <v>1495</v>
      </c>
      <c r="O295" s="133">
        <v>1015402138</v>
      </c>
      <c r="P295" s="131" t="s">
        <v>1349</v>
      </c>
      <c r="Q295" s="239">
        <v>9350000</v>
      </c>
      <c r="R295" s="65"/>
      <c r="S295" s="48"/>
      <c r="T295" s="49">
        <v>1</v>
      </c>
      <c r="U295" s="239">
        <v>3400000</v>
      </c>
      <c r="V295" s="251">
        <f t="shared" si="39"/>
        <v>12750000</v>
      </c>
      <c r="W295" s="306">
        <v>8443333</v>
      </c>
      <c r="X295" s="135">
        <v>44013</v>
      </c>
      <c r="Y295" s="135">
        <v>44014</v>
      </c>
      <c r="Z295" s="135">
        <v>44243</v>
      </c>
      <c r="AA295" s="136">
        <v>165</v>
      </c>
      <c r="AB295" s="136">
        <v>1</v>
      </c>
      <c r="AC295" s="136">
        <v>60</v>
      </c>
      <c r="AD295" s="133"/>
      <c r="AE295" s="137"/>
      <c r="AF295" s="135"/>
      <c r="AG295" s="134"/>
      <c r="AH295" s="131"/>
      <c r="AI295" s="131" t="s">
        <v>1474</v>
      </c>
      <c r="AJ295" s="131"/>
      <c r="AK295" s="131"/>
      <c r="AL295" s="138">
        <f t="shared" si="37"/>
        <v>0.66222219607843136</v>
      </c>
      <c r="AN295" s="73">
        <f>IF(SUMPRODUCT((A$14:A295=A295)*(B$14:B295=B295)*(D$14:D295=D295))&gt;1,0,1)</f>
        <v>1</v>
      </c>
      <c r="AO295" s="50" t="str">
        <f t="shared" si="41"/>
        <v>Contratos de prestación de servicios profesionales y de apoyo a la gestión</v>
      </c>
      <c r="AP295" s="50" t="str">
        <f t="shared" si="42"/>
        <v>Contratación directa</v>
      </c>
      <c r="AQ295" s="50" t="str">
        <f>IF(ISBLANK(G295),1,IFERROR(VLOOKUP(G295,Tipo!$C$12:$C$27,1,FALSE),"NO"))</f>
        <v>Prestación de servicios profesionales y de apoyo a la gestión, o para la ejecución de trabajos artísticos que sólo puedan encomendarse a determinadas personas naturales;</v>
      </c>
      <c r="AR295" s="50" t="str">
        <f t="shared" si="43"/>
        <v>Inversión</v>
      </c>
      <c r="AS295" s="50" t="str">
        <f>IF(ISBLANK(K295),1,IFERROR(VLOOKUP(K295,Eje_Pilar_Prop!C279:C380,1,FALSE),"NO"))</f>
        <v>NO</v>
      </c>
      <c r="AT295" s="50" t="str">
        <f t="shared" si="40"/>
        <v>SECOP II</v>
      </c>
      <c r="AU295" s="38">
        <f t="shared" si="44"/>
        <v>1</v>
      </c>
      <c r="AV295" s="50" t="str">
        <f t="shared" si="38"/>
        <v>Bogotá Mejor para Todos</v>
      </c>
    </row>
    <row r="296" spans="1:48" ht="45" customHeight="1">
      <c r="A296" s="204">
        <v>287</v>
      </c>
      <c r="B296" s="131">
        <v>2020</v>
      </c>
      <c r="C296" s="131" t="s">
        <v>353</v>
      </c>
      <c r="D296" s="210" t="s">
        <v>723</v>
      </c>
      <c r="E296" s="210" t="s">
        <v>140</v>
      </c>
      <c r="F296" s="210" t="s">
        <v>34</v>
      </c>
      <c r="G296" s="210" t="s">
        <v>161</v>
      </c>
      <c r="H296" s="229" t="s">
        <v>923</v>
      </c>
      <c r="I296" s="229" t="s">
        <v>135</v>
      </c>
      <c r="J296" s="229" t="s">
        <v>362</v>
      </c>
      <c r="K296" s="131">
        <v>11</v>
      </c>
      <c r="L296" s="234" t="str">
        <f>IF(ISERROR(VLOOKUP(K296,Eje_Pilar_Prop!$C$2:$E$104,2,FALSE))," ",VLOOKUP(K296,Eje_Pilar_Prop!$C$2:$E$104,2,FALSE))</f>
        <v>Mejores oportunidades para el desarrollo a través de la cultura, la recreación y el deporte</v>
      </c>
      <c r="M296" s="234" t="str">
        <f>IF(ISERROR(VLOOKUP(K296,Eje_Pilar_Prop!$C$2:$E$104,3,FALSE))," ",VLOOKUP(K296,Eje_Pilar_Prop!$C$2:$E$104,3,FALSE))</f>
        <v>Pilar 1 Igualdad de Calidad de Vida</v>
      </c>
      <c r="N296" s="132">
        <v>1480</v>
      </c>
      <c r="O296" s="239">
        <v>80032562</v>
      </c>
      <c r="P296" s="131" t="s">
        <v>1185</v>
      </c>
      <c r="Q296" s="239">
        <v>20860000</v>
      </c>
      <c r="R296" s="65"/>
      <c r="S296" s="48"/>
      <c r="T296" s="49">
        <v>1</v>
      </c>
      <c r="U296" s="239">
        <v>8400000</v>
      </c>
      <c r="V296" s="251">
        <f t="shared" si="39"/>
        <v>29260000</v>
      </c>
      <c r="W296" s="306">
        <v>16800000</v>
      </c>
      <c r="X296" s="135">
        <v>44012</v>
      </c>
      <c r="Y296" s="135">
        <v>44012</v>
      </c>
      <c r="Z296" s="135">
        <v>44255</v>
      </c>
      <c r="AA296" s="136">
        <v>180</v>
      </c>
      <c r="AB296" s="136">
        <v>1</v>
      </c>
      <c r="AC296" s="136">
        <v>60</v>
      </c>
      <c r="AD296" s="133" t="s">
        <v>1470</v>
      </c>
      <c r="AE296" s="137" t="s">
        <v>1375</v>
      </c>
      <c r="AF296" s="135">
        <v>44027</v>
      </c>
      <c r="AG296" s="134"/>
      <c r="AH296" s="131"/>
      <c r="AI296" s="131" t="s">
        <v>1474</v>
      </c>
      <c r="AJ296" s="131"/>
      <c r="AK296" s="131"/>
      <c r="AL296" s="138">
        <f t="shared" si="37"/>
        <v>0.57416267942583732</v>
      </c>
      <c r="AN296" s="73">
        <f>IF(SUMPRODUCT((A$14:A296=A296)*(B$14:B296=B296)*(D$14:D296=D296))&gt;1,0,1)</f>
        <v>1</v>
      </c>
      <c r="AO296" s="50" t="str">
        <f t="shared" si="41"/>
        <v>Contratos de prestación de servicios profesionales y de apoyo a la gestión</v>
      </c>
      <c r="AP296" s="50" t="str">
        <f t="shared" si="42"/>
        <v>Contratación directa</v>
      </c>
      <c r="AQ296" s="50" t="str">
        <f>IF(ISBLANK(G296),1,IFERROR(VLOOKUP(G296,Tipo!$C$12:$C$27,1,FALSE),"NO"))</f>
        <v>Prestación de servicios profesionales y de apoyo a la gestión, o para la ejecución de trabajos artísticos que sólo puedan encomendarse a determinadas personas naturales;</v>
      </c>
      <c r="AR296" s="50" t="str">
        <f t="shared" si="43"/>
        <v>Inversión</v>
      </c>
      <c r="AS296" s="50" t="str">
        <f>IF(ISBLANK(K296),1,IFERROR(VLOOKUP(K296,Eje_Pilar_Prop!C280:C381,1,FALSE),"NO"))</f>
        <v>NO</v>
      </c>
      <c r="AT296" s="50" t="str">
        <f t="shared" si="40"/>
        <v>SECOP II</v>
      </c>
      <c r="AU296" s="38">
        <f t="shared" si="44"/>
        <v>1</v>
      </c>
      <c r="AV296" s="50" t="str">
        <f t="shared" si="38"/>
        <v>Bogotá Mejor para Todos</v>
      </c>
    </row>
    <row r="297" spans="1:48" ht="45" customHeight="1">
      <c r="A297" s="204">
        <v>288</v>
      </c>
      <c r="B297" s="131">
        <v>2020</v>
      </c>
      <c r="C297" s="131" t="s">
        <v>353</v>
      </c>
      <c r="D297" s="210" t="s">
        <v>724</v>
      </c>
      <c r="E297" s="210" t="s">
        <v>140</v>
      </c>
      <c r="F297" s="210" t="s">
        <v>34</v>
      </c>
      <c r="G297" s="210" t="s">
        <v>161</v>
      </c>
      <c r="H297" s="229" t="s">
        <v>1010</v>
      </c>
      <c r="I297" s="229" t="s">
        <v>135</v>
      </c>
      <c r="J297" s="229" t="s">
        <v>362</v>
      </c>
      <c r="K297" s="131">
        <v>45</v>
      </c>
      <c r="L297" s="234" t="str">
        <f>IF(ISERROR(VLOOKUP(K297,Eje_Pilar_Prop!$C$2:$E$104,2,FALSE))," ",VLOOKUP(K297,Eje_Pilar_Prop!$C$2:$E$104,2,FALSE))</f>
        <v>Gobernanza e influencia local, regional e internacional</v>
      </c>
      <c r="M297" s="234" t="str">
        <f>IF(ISERROR(VLOOKUP(K297,Eje_Pilar_Prop!$C$2:$E$104,3,FALSE))," ",VLOOKUP(K297,Eje_Pilar_Prop!$C$2:$E$104,3,FALSE))</f>
        <v>Eje Transversal 4 Gobierno Legitimo, Fortalecimiento Local y Eficiencia</v>
      </c>
      <c r="N297" s="132">
        <v>1501</v>
      </c>
      <c r="O297" s="133">
        <v>1014217260</v>
      </c>
      <c r="P297" s="131" t="s">
        <v>1350</v>
      </c>
      <c r="Q297" s="239">
        <v>12500000</v>
      </c>
      <c r="R297" s="65"/>
      <c r="S297" s="48"/>
      <c r="T297" s="49">
        <v>1</v>
      </c>
      <c r="U297" s="239">
        <v>5000000</v>
      </c>
      <c r="V297" s="251">
        <f t="shared" si="39"/>
        <v>17500000</v>
      </c>
      <c r="W297" s="257">
        <v>10000000</v>
      </c>
      <c r="X297" s="135">
        <v>44012</v>
      </c>
      <c r="Y297" s="135">
        <v>44013</v>
      </c>
      <c r="Z297" s="135">
        <v>44255</v>
      </c>
      <c r="AA297" s="136">
        <v>180</v>
      </c>
      <c r="AB297" s="136">
        <v>1</v>
      </c>
      <c r="AC297" s="136">
        <v>60</v>
      </c>
      <c r="AD297" s="133">
        <v>19365050</v>
      </c>
      <c r="AE297" s="137" t="s">
        <v>1335</v>
      </c>
      <c r="AF297" s="135">
        <v>44076</v>
      </c>
      <c r="AG297" s="134"/>
      <c r="AH297" s="131"/>
      <c r="AI297" s="131" t="s">
        <v>1474</v>
      </c>
      <c r="AJ297" s="131"/>
      <c r="AK297" s="131"/>
      <c r="AL297" s="138">
        <f t="shared" si="37"/>
        <v>0.5714285714285714</v>
      </c>
      <c r="AN297" s="73">
        <f>IF(SUMPRODUCT((A$14:A297=A297)*(B$14:B297=B297)*(D$14:D297=D297))&gt;1,0,1)</f>
        <v>1</v>
      </c>
      <c r="AO297" s="50" t="str">
        <f t="shared" si="41"/>
        <v>Contratos de prestación de servicios profesionales y de apoyo a la gestión</v>
      </c>
      <c r="AP297" s="50" t="str">
        <f t="shared" si="42"/>
        <v>Contratación directa</v>
      </c>
      <c r="AQ297" s="50" t="str">
        <f>IF(ISBLANK(G297),1,IFERROR(VLOOKUP(G297,Tipo!$C$12:$C$27,1,FALSE),"NO"))</f>
        <v>Prestación de servicios profesionales y de apoyo a la gestión, o para la ejecución de trabajos artísticos que sólo puedan encomendarse a determinadas personas naturales;</v>
      </c>
      <c r="AR297" s="50" t="str">
        <f t="shared" si="43"/>
        <v>Inversión</v>
      </c>
      <c r="AS297" s="50" t="str">
        <f>IF(ISBLANK(K297),1,IFERROR(VLOOKUP(K297,Eje_Pilar_Prop!C281:C382,1,FALSE),"NO"))</f>
        <v>NO</v>
      </c>
      <c r="AT297" s="50" t="str">
        <f t="shared" si="40"/>
        <v>SECOP II</v>
      </c>
      <c r="AU297" s="38">
        <f t="shared" si="44"/>
        <v>1</v>
      </c>
      <c r="AV297" s="50" t="str">
        <f t="shared" si="38"/>
        <v>Bogotá Mejor para Todos</v>
      </c>
    </row>
    <row r="298" spans="1:48" ht="45" customHeight="1">
      <c r="A298" s="204">
        <v>289</v>
      </c>
      <c r="B298" s="131">
        <v>2020</v>
      </c>
      <c r="C298" s="131" t="s">
        <v>353</v>
      </c>
      <c r="D298" s="210" t="s">
        <v>725</v>
      </c>
      <c r="E298" s="210" t="s">
        <v>140</v>
      </c>
      <c r="F298" s="210" t="s">
        <v>34</v>
      </c>
      <c r="G298" s="210" t="s">
        <v>161</v>
      </c>
      <c r="H298" s="229" t="s">
        <v>889</v>
      </c>
      <c r="I298" s="229" t="s">
        <v>135</v>
      </c>
      <c r="J298" s="229" t="s">
        <v>362</v>
      </c>
      <c r="K298" s="131">
        <v>45</v>
      </c>
      <c r="L298" s="234" t="str">
        <f>IF(ISERROR(VLOOKUP(K298,Eje_Pilar_Prop!$C$2:$E$104,2,FALSE))," ",VLOOKUP(K298,Eje_Pilar_Prop!$C$2:$E$104,2,FALSE))</f>
        <v>Gobernanza e influencia local, regional e internacional</v>
      </c>
      <c r="M298" s="234" t="str">
        <f>IF(ISERROR(VLOOKUP(K298,Eje_Pilar_Prop!$C$2:$E$104,3,FALSE))," ",VLOOKUP(K298,Eje_Pilar_Prop!$C$2:$E$104,3,FALSE))</f>
        <v>Eje Transversal 4 Gobierno Legitimo, Fortalecimiento Local y Eficiencia</v>
      </c>
      <c r="N298" s="132">
        <v>1501</v>
      </c>
      <c r="O298" s="133">
        <v>1018462040</v>
      </c>
      <c r="P298" s="131" t="s">
        <v>1351</v>
      </c>
      <c r="Q298" s="244">
        <v>13200000</v>
      </c>
      <c r="R298" s="65"/>
      <c r="S298" s="48"/>
      <c r="T298" s="287">
        <v>1</v>
      </c>
      <c r="U298" s="239">
        <v>4400000</v>
      </c>
      <c r="V298" s="251">
        <f t="shared" si="39"/>
        <v>17600000</v>
      </c>
      <c r="W298" s="257">
        <v>6526667</v>
      </c>
      <c r="X298" s="135">
        <v>44012</v>
      </c>
      <c r="Y298" s="135">
        <v>44013</v>
      </c>
      <c r="Z298" s="135">
        <v>44255</v>
      </c>
      <c r="AA298" s="136">
        <v>180</v>
      </c>
      <c r="AB298" s="136">
        <v>1</v>
      </c>
      <c r="AC298" s="136">
        <v>60</v>
      </c>
      <c r="AD298" s="133">
        <v>51915460</v>
      </c>
      <c r="AE298" s="137" t="s">
        <v>1471</v>
      </c>
      <c r="AF298" s="135">
        <v>44046</v>
      </c>
      <c r="AG298" s="134"/>
      <c r="AH298" s="131"/>
      <c r="AI298" s="131" t="s">
        <v>1474</v>
      </c>
      <c r="AJ298" s="131"/>
      <c r="AK298" s="131"/>
      <c r="AL298" s="138">
        <f t="shared" si="37"/>
        <v>0.37083335227272729</v>
      </c>
      <c r="AN298" s="73">
        <f>IF(SUMPRODUCT((A$14:A298=A298)*(B$14:B298=B298)*(D$14:D298=D298))&gt;1,0,1)</f>
        <v>1</v>
      </c>
      <c r="AO298" s="50" t="str">
        <f t="shared" si="41"/>
        <v>Contratos de prestación de servicios profesionales y de apoyo a la gestión</v>
      </c>
      <c r="AP298" s="50" t="str">
        <f t="shared" si="42"/>
        <v>Contratación directa</v>
      </c>
      <c r="AQ298" s="50" t="str">
        <f>IF(ISBLANK(G298),1,IFERROR(VLOOKUP(G298,Tipo!$C$12:$C$27,1,FALSE),"NO"))</f>
        <v>Prestación de servicios profesionales y de apoyo a la gestión, o para la ejecución de trabajos artísticos que sólo puedan encomendarse a determinadas personas naturales;</v>
      </c>
      <c r="AR298" s="50" t="str">
        <f t="shared" si="43"/>
        <v>Inversión</v>
      </c>
      <c r="AS298" s="50" t="str">
        <f>IF(ISBLANK(K298),1,IFERROR(VLOOKUP(K298,Eje_Pilar_Prop!C282:C383,1,FALSE),"NO"))</f>
        <v>NO</v>
      </c>
      <c r="AT298" s="50" t="str">
        <f t="shared" si="40"/>
        <v>SECOP II</v>
      </c>
      <c r="AU298" s="38">
        <f t="shared" si="44"/>
        <v>1</v>
      </c>
      <c r="AV298" s="50" t="str">
        <f t="shared" si="38"/>
        <v>Bogotá Mejor para Todos</v>
      </c>
    </row>
    <row r="299" spans="1:48" ht="45" customHeight="1">
      <c r="A299" s="204">
        <v>290</v>
      </c>
      <c r="B299" s="131">
        <v>2020</v>
      </c>
      <c r="C299" s="131" t="s">
        <v>353</v>
      </c>
      <c r="D299" s="210" t="s">
        <v>726</v>
      </c>
      <c r="E299" s="210" t="s">
        <v>140</v>
      </c>
      <c r="F299" s="210" t="s">
        <v>34</v>
      </c>
      <c r="G299" s="210" t="s">
        <v>161</v>
      </c>
      <c r="H299" s="229" t="s">
        <v>1011</v>
      </c>
      <c r="I299" s="229" t="s">
        <v>135</v>
      </c>
      <c r="J299" s="229" t="s">
        <v>362</v>
      </c>
      <c r="K299" s="131">
        <v>45</v>
      </c>
      <c r="L299" s="234" t="str">
        <f>IF(ISERROR(VLOOKUP(K299,Eje_Pilar_Prop!$C$2:$E$104,2,FALSE))," ",VLOOKUP(K299,Eje_Pilar_Prop!$C$2:$E$104,2,FALSE))</f>
        <v>Gobernanza e influencia local, regional e internacional</v>
      </c>
      <c r="M299" s="234" t="str">
        <f>IF(ISERROR(VLOOKUP(K299,Eje_Pilar_Prop!$C$2:$E$104,3,FALSE))," ",VLOOKUP(K299,Eje_Pilar_Prop!$C$2:$E$104,3,FALSE))</f>
        <v>Eje Transversal 4 Gobierno Legitimo, Fortalecimiento Local y Eficiencia</v>
      </c>
      <c r="N299" s="132">
        <v>1501</v>
      </c>
      <c r="O299" s="133">
        <v>24040547</v>
      </c>
      <c r="P299" s="131" t="s">
        <v>1352</v>
      </c>
      <c r="Q299" s="239">
        <v>18000000</v>
      </c>
      <c r="R299" s="65"/>
      <c r="S299" s="48"/>
      <c r="T299" s="49">
        <v>1</v>
      </c>
      <c r="U299" s="239">
        <v>3000000</v>
      </c>
      <c r="V299" s="251">
        <f t="shared" si="39"/>
        <v>21000000</v>
      </c>
      <c r="W299" s="257">
        <v>14900000</v>
      </c>
      <c r="X299" s="135">
        <v>44012</v>
      </c>
      <c r="Y299" s="135">
        <v>44014</v>
      </c>
      <c r="Z299" s="135">
        <v>44227</v>
      </c>
      <c r="AA299" s="136">
        <v>180</v>
      </c>
      <c r="AB299" s="136">
        <v>1</v>
      </c>
      <c r="AC299" s="136">
        <v>30</v>
      </c>
      <c r="AD299" s="133"/>
      <c r="AE299" s="137"/>
      <c r="AF299" s="135"/>
      <c r="AG299" s="134"/>
      <c r="AH299" s="131"/>
      <c r="AI299" s="131" t="s">
        <v>1474</v>
      </c>
      <c r="AJ299" s="131"/>
      <c r="AK299" s="131"/>
      <c r="AL299" s="138">
        <f t="shared" si="37"/>
        <v>0.70952380952380956</v>
      </c>
      <c r="AN299" s="73">
        <f>IF(SUMPRODUCT((A$14:A299=A299)*(B$14:B299=B299)*(D$14:D299=D299))&gt;1,0,1)</f>
        <v>1</v>
      </c>
      <c r="AO299" s="50" t="str">
        <f t="shared" si="41"/>
        <v>Contratos de prestación de servicios profesionales y de apoyo a la gestión</v>
      </c>
      <c r="AP299" s="50" t="str">
        <f t="shared" si="42"/>
        <v>Contratación directa</v>
      </c>
      <c r="AQ299" s="50" t="str">
        <f>IF(ISBLANK(G299),1,IFERROR(VLOOKUP(G299,Tipo!$C$12:$C$27,1,FALSE),"NO"))</f>
        <v>Prestación de servicios profesionales y de apoyo a la gestión, o para la ejecución de trabajos artísticos que sólo puedan encomendarse a determinadas personas naturales;</v>
      </c>
      <c r="AR299" s="50" t="str">
        <f t="shared" si="43"/>
        <v>Inversión</v>
      </c>
      <c r="AS299" s="50" t="str">
        <f>IF(ISBLANK(K299),1,IFERROR(VLOOKUP(K299,Eje_Pilar_Prop!C283:C384,1,FALSE),"NO"))</f>
        <v>NO</v>
      </c>
      <c r="AT299" s="50" t="str">
        <f t="shared" si="40"/>
        <v>SECOP II</v>
      </c>
      <c r="AU299" s="38">
        <f t="shared" si="44"/>
        <v>1</v>
      </c>
      <c r="AV299" s="50" t="str">
        <f t="shared" si="38"/>
        <v>Bogotá Mejor para Todos</v>
      </c>
    </row>
    <row r="300" spans="1:48" ht="45" customHeight="1">
      <c r="A300" s="204">
        <v>291</v>
      </c>
      <c r="B300" s="131">
        <v>2020</v>
      </c>
      <c r="C300" s="131" t="s">
        <v>353</v>
      </c>
      <c r="D300" s="210" t="s">
        <v>727</v>
      </c>
      <c r="E300" s="210" t="s">
        <v>140</v>
      </c>
      <c r="F300" s="210" t="s">
        <v>34</v>
      </c>
      <c r="G300" s="210" t="s">
        <v>161</v>
      </c>
      <c r="H300" s="229" t="s">
        <v>1011</v>
      </c>
      <c r="I300" s="229" t="s">
        <v>135</v>
      </c>
      <c r="J300" s="229" t="s">
        <v>362</v>
      </c>
      <c r="K300" s="131">
        <v>45</v>
      </c>
      <c r="L300" s="234" t="str">
        <f>IF(ISERROR(VLOOKUP(K300,Eje_Pilar_Prop!$C$2:$E$104,2,FALSE))," ",VLOOKUP(K300,Eje_Pilar_Prop!$C$2:$E$104,2,FALSE))</f>
        <v>Gobernanza e influencia local, regional e internacional</v>
      </c>
      <c r="M300" s="234" t="str">
        <f>IF(ISERROR(VLOOKUP(K300,Eje_Pilar_Prop!$C$2:$E$104,3,FALSE))," ",VLOOKUP(K300,Eje_Pilar_Prop!$C$2:$E$104,3,FALSE))</f>
        <v>Eje Transversal 4 Gobierno Legitimo, Fortalecimiento Local y Eficiencia</v>
      </c>
      <c r="N300" s="132">
        <v>1501</v>
      </c>
      <c r="O300" s="133">
        <v>79351679</v>
      </c>
      <c r="P300" s="131" t="s">
        <v>1353</v>
      </c>
      <c r="Q300" s="239">
        <v>18000000</v>
      </c>
      <c r="R300" s="65"/>
      <c r="S300" s="48"/>
      <c r="T300" s="49">
        <v>1</v>
      </c>
      <c r="U300" s="239">
        <v>6000000</v>
      </c>
      <c r="V300" s="251">
        <f t="shared" si="39"/>
        <v>24000000</v>
      </c>
      <c r="W300" s="257">
        <v>15000000</v>
      </c>
      <c r="X300" s="135">
        <v>44012</v>
      </c>
      <c r="Y300" s="135">
        <v>44013</v>
      </c>
      <c r="Z300" s="135">
        <v>44255</v>
      </c>
      <c r="AA300" s="136">
        <v>180</v>
      </c>
      <c r="AB300" s="136">
        <v>1</v>
      </c>
      <c r="AC300" s="136">
        <v>60</v>
      </c>
      <c r="AD300" s="133"/>
      <c r="AE300" s="137"/>
      <c r="AF300" s="135"/>
      <c r="AG300" s="134"/>
      <c r="AH300" s="131"/>
      <c r="AI300" s="131" t="s">
        <v>1474</v>
      </c>
      <c r="AJ300" s="131"/>
      <c r="AK300" s="131"/>
      <c r="AL300" s="138">
        <f t="shared" si="37"/>
        <v>0.625</v>
      </c>
      <c r="AN300" s="73">
        <f>IF(SUMPRODUCT((A$14:A300=A300)*(B$14:B300=B300)*(D$14:D300=D300))&gt;1,0,1)</f>
        <v>1</v>
      </c>
      <c r="AO300" s="50" t="str">
        <f t="shared" si="41"/>
        <v>Contratos de prestación de servicios profesionales y de apoyo a la gestión</v>
      </c>
      <c r="AP300" s="50" t="str">
        <f t="shared" si="42"/>
        <v>Contratación directa</v>
      </c>
      <c r="AQ300" s="50" t="str">
        <f>IF(ISBLANK(G300),1,IFERROR(VLOOKUP(G300,Tipo!$C$12:$C$27,1,FALSE),"NO"))</f>
        <v>Prestación de servicios profesionales y de apoyo a la gestión, o para la ejecución de trabajos artísticos que sólo puedan encomendarse a determinadas personas naturales;</v>
      </c>
      <c r="AR300" s="50" t="str">
        <f t="shared" si="43"/>
        <v>Inversión</v>
      </c>
      <c r="AS300" s="50" t="str">
        <f>IF(ISBLANK(K300),1,IFERROR(VLOOKUP(K300,Eje_Pilar_Prop!C284:C385,1,FALSE),"NO"))</f>
        <v>NO</v>
      </c>
      <c r="AT300" s="50" t="str">
        <f t="shared" si="40"/>
        <v>SECOP II</v>
      </c>
      <c r="AU300" s="38">
        <f t="shared" si="44"/>
        <v>1</v>
      </c>
      <c r="AV300" s="50" t="str">
        <f t="shared" si="38"/>
        <v>Bogotá Mejor para Todos</v>
      </c>
    </row>
    <row r="301" spans="1:48" ht="45" customHeight="1">
      <c r="A301" s="204">
        <v>292</v>
      </c>
      <c r="B301" s="131">
        <v>2020</v>
      </c>
      <c r="C301" s="131" t="s">
        <v>353</v>
      </c>
      <c r="D301" s="210" t="s">
        <v>728</v>
      </c>
      <c r="E301" s="210" t="s">
        <v>140</v>
      </c>
      <c r="F301" s="210" t="s">
        <v>34</v>
      </c>
      <c r="G301" s="210" t="s">
        <v>161</v>
      </c>
      <c r="H301" s="229" t="s">
        <v>878</v>
      </c>
      <c r="I301" s="229" t="s">
        <v>135</v>
      </c>
      <c r="J301" s="229" t="s">
        <v>362</v>
      </c>
      <c r="K301" s="131">
        <v>45</v>
      </c>
      <c r="L301" s="234" t="str">
        <f>IF(ISERROR(VLOOKUP(K301,Eje_Pilar_Prop!$C$2:$E$104,2,FALSE))," ",VLOOKUP(K301,Eje_Pilar_Prop!$C$2:$E$104,2,FALSE))</f>
        <v>Gobernanza e influencia local, regional e internacional</v>
      </c>
      <c r="M301" s="234" t="str">
        <f>IF(ISERROR(VLOOKUP(K301,Eje_Pilar_Prop!$C$2:$E$104,3,FALSE))," ",VLOOKUP(K301,Eje_Pilar_Prop!$C$2:$E$104,3,FALSE))</f>
        <v>Eje Transversal 4 Gobierno Legitimo, Fortalecimiento Local y Eficiencia</v>
      </c>
      <c r="N301" s="132">
        <v>1501</v>
      </c>
      <c r="O301" s="133">
        <v>1010232516</v>
      </c>
      <c r="P301" s="131" t="s">
        <v>1354</v>
      </c>
      <c r="Q301" s="239">
        <v>12650000</v>
      </c>
      <c r="R301" s="65"/>
      <c r="S301" s="48"/>
      <c r="T301" s="49">
        <v>1</v>
      </c>
      <c r="U301" s="239">
        <v>4600000</v>
      </c>
      <c r="V301" s="251">
        <f t="shared" si="39"/>
        <v>17250000</v>
      </c>
      <c r="W301" s="257">
        <v>10503333</v>
      </c>
      <c r="X301" s="135">
        <v>44025</v>
      </c>
      <c r="Y301" s="135">
        <v>44026</v>
      </c>
      <c r="Z301" s="135">
        <v>44255</v>
      </c>
      <c r="AA301" s="136">
        <v>165</v>
      </c>
      <c r="AB301" s="136">
        <v>1</v>
      </c>
      <c r="AC301" s="136">
        <v>60</v>
      </c>
      <c r="AD301" s="133"/>
      <c r="AE301" s="137"/>
      <c r="AF301" s="135"/>
      <c r="AG301" s="134"/>
      <c r="AH301" s="131"/>
      <c r="AI301" s="131" t="s">
        <v>1474</v>
      </c>
      <c r="AJ301" s="131"/>
      <c r="AK301" s="131"/>
      <c r="AL301" s="138">
        <f t="shared" si="37"/>
        <v>0.60888886956521737</v>
      </c>
      <c r="AN301" s="73">
        <f>IF(SUMPRODUCT((A$14:A301=A301)*(B$14:B301=B301)*(D$14:D301=D301))&gt;1,0,1)</f>
        <v>1</v>
      </c>
      <c r="AO301" s="50" t="str">
        <f t="shared" si="41"/>
        <v>Contratos de prestación de servicios profesionales y de apoyo a la gestión</v>
      </c>
      <c r="AP301" s="50" t="str">
        <f t="shared" si="42"/>
        <v>Contratación directa</v>
      </c>
      <c r="AQ301" s="50" t="str">
        <f>IF(ISBLANK(G301),1,IFERROR(VLOOKUP(G301,Tipo!$C$12:$C$27,1,FALSE),"NO"))</f>
        <v>Prestación de servicios profesionales y de apoyo a la gestión, o para la ejecución de trabajos artísticos que sólo puedan encomendarse a determinadas personas naturales;</v>
      </c>
      <c r="AR301" s="50" t="str">
        <f t="shared" si="43"/>
        <v>Inversión</v>
      </c>
      <c r="AS301" s="50" t="str">
        <f>IF(ISBLANK(K301),1,IFERROR(VLOOKUP(K301,Eje_Pilar_Prop!C285:C386,1,FALSE),"NO"))</f>
        <v>NO</v>
      </c>
      <c r="AT301" s="50" t="str">
        <f t="shared" si="40"/>
        <v>SECOP II</v>
      </c>
      <c r="AU301" s="38">
        <f t="shared" si="44"/>
        <v>1</v>
      </c>
      <c r="AV301" s="50" t="str">
        <f t="shared" si="38"/>
        <v>Bogotá Mejor para Todos</v>
      </c>
    </row>
    <row r="302" spans="1:48" ht="45" customHeight="1">
      <c r="A302" s="204">
        <v>293</v>
      </c>
      <c r="B302" s="131">
        <v>2020</v>
      </c>
      <c r="C302" s="131" t="s">
        <v>353</v>
      </c>
      <c r="D302" s="210" t="s">
        <v>729</v>
      </c>
      <c r="E302" s="210" t="s">
        <v>140</v>
      </c>
      <c r="F302" s="210" t="s">
        <v>34</v>
      </c>
      <c r="G302" s="210" t="s">
        <v>161</v>
      </c>
      <c r="H302" s="229" t="s">
        <v>1012</v>
      </c>
      <c r="I302" s="229" t="s">
        <v>135</v>
      </c>
      <c r="J302" s="229" t="s">
        <v>362</v>
      </c>
      <c r="K302" s="131">
        <v>17</v>
      </c>
      <c r="L302" s="234" t="str">
        <f>IF(ISERROR(VLOOKUP(K302,Eje_Pilar_Prop!$C$2:$E$104,2,FALSE))," ",VLOOKUP(K302,Eje_Pilar_Prop!$C$2:$E$104,2,FALSE))</f>
        <v>Espacio público, derecho de todos</v>
      </c>
      <c r="M302" s="234" t="str">
        <f>IF(ISERROR(VLOOKUP(K302,Eje_Pilar_Prop!$C$2:$E$104,3,FALSE))," ",VLOOKUP(K302,Eje_Pilar_Prop!$C$2:$E$104,3,FALSE))</f>
        <v>Pilar 2 Democracía Urbana</v>
      </c>
      <c r="N302" s="132">
        <v>1488</v>
      </c>
      <c r="O302" s="239">
        <v>1032361347</v>
      </c>
      <c r="P302" s="131" t="s">
        <v>1213</v>
      </c>
      <c r="Q302" s="239">
        <v>32500000</v>
      </c>
      <c r="R302" s="65"/>
      <c r="S302" s="48"/>
      <c r="T302" s="49">
        <v>1</v>
      </c>
      <c r="U302" s="239">
        <v>13000000</v>
      </c>
      <c r="V302" s="251">
        <f t="shared" si="39"/>
        <v>45500000</v>
      </c>
      <c r="W302" s="306">
        <v>29466667</v>
      </c>
      <c r="X302" s="135">
        <v>44026</v>
      </c>
      <c r="Y302" s="135">
        <v>44027</v>
      </c>
      <c r="Z302" s="135">
        <v>44241</v>
      </c>
      <c r="AA302" s="136">
        <v>150</v>
      </c>
      <c r="AB302" s="136">
        <v>1</v>
      </c>
      <c r="AC302" s="136">
        <v>60</v>
      </c>
      <c r="AD302" s="133"/>
      <c r="AE302" s="137"/>
      <c r="AF302" s="135"/>
      <c r="AG302" s="134"/>
      <c r="AH302" s="131"/>
      <c r="AI302" s="131" t="s">
        <v>1474</v>
      </c>
      <c r="AJ302" s="131"/>
      <c r="AK302" s="131"/>
      <c r="AL302" s="138">
        <f t="shared" si="37"/>
        <v>0.6476190549450549</v>
      </c>
      <c r="AN302" s="73">
        <f>IF(SUMPRODUCT((A$14:A302=A302)*(B$14:B302=B302)*(D$14:D302=D302))&gt;1,0,1)</f>
        <v>1</v>
      </c>
      <c r="AO302" s="50" t="str">
        <f t="shared" si="41"/>
        <v>Contratos de prestación de servicios profesionales y de apoyo a la gestión</v>
      </c>
      <c r="AP302" s="50" t="str">
        <f t="shared" si="42"/>
        <v>Contratación directa</v>
      </c>
      <c r="AQ302" s="50" t="str">
        <f>IF(ISBLANK(G302),1,IFERROR(VLOOKUP(G302,Tipo!$C$12:$C$27,1,FALSE),"NO"))</f>
        <v>Prestación de servicios profesionales y de apoyo a la gestión, o para la ejecución de trabajos artísticos que sólo puedan encomendarse a determinadas personas naturales;</v>
      </c>
      <c r="AR302" s="50" t="str">
        <f t="shared" si="43"/>
        <v>Inversión</v>
      </c>
      <c r="AS302" s="50" t="str">
        <f>IF(ISBLANK(K302),1,IFERROR(VLOOKUP(K302,Eje_Pilar_Prop!C286:C387,1,FALSE),"NO"))</f>
        <v>NO</v>
      </c>
      <c r="AT302" s="50" t="str">
        <f t="shared" si="40"/>
        <v>SECOP II</v>
      </c>
      <c r="AU302" s="38">
        <f t="shared" si="44"/>
        <v>1</v>
      </c>
      <c r="AV302" s="50" t="str">
        <f t="shared" si="38"/>
        <v>Bogotá Mejor para Todos</v>
      </c>
    </row>
    <row r="303" spans="1:48" ht="45" customHeight="1">
      <c r="A303" s="204">
        <v>294</v>
      </c>
      <c r="B303" s="131">
        <v>2020</v>
      </c>
      <c r="C303" s="131" t="s">
        <v>353</v>
      </c>
      <c r="D303" s="210" t="s">
        <v>730</v>
      </c>
      <c r="E303" s="210" t="s">
        <v>140</v>
      </c>
      <c r="F303" s="210" t="s">
        <v>34</v>
      </c>
      <c r="G303" s="210" t="s">
        <v>161</v>
      </c>
      <c r="H303" s="229" t="s">
        <v>934</v>
      </c>
      <c r="I303" s="229" t="s">
        <v>135</v>
      </c>
      <c r="J303" s="229" t="s">
        <v>362</v>
      </c>
      <c r="K303" s="131">
        <v>45</v>
      </c>
      <c r="L303" s="234" t="str">
        <f>IF(ISERROR(VLOOKUP(K303,Eje_Pilar_Prop!$C$2:$E$104,2,FALSE))," ",VLOOKUP(K303,Eje_Pilar_Prop!$C$2:$E$104,2,FALSE))</f>
        <v>Gobernanza e influencia local, regional e internacional</v>
      </c>
      <c r="M303" s="234" t="str">
        <f>IF(ISERROR(VLOOKUP(K303,Eje_Pilar_Prop!$C$2:$E$104,3,FALSE))," ",VLOOKUP(K303,Eje_Pilar_Prop!$C$2:$E$104,3,FALSE))</f>
        <v>Eje Transversal 4 Gobierno Legitimo, Fortalecimiento Local y Eficiencia</v>
      </c>
      <c r="N303" s="132">
        <v>1501</v>
      </c>
      <c r="O303" s="133">
        <v>5735312</v>
      </c>
      <c r="P303" s="131" t="s">
        <v>1188</v>
      </c>
      <c r="Q303" s="239">
        <v>30000000</v>
      </c>
      <c r="R303" s="65"/>
      <c r="S303" s="48"/>
      <c r="T303" s="49">
        <v>1</v>
      </c>
      <c r="U303" s="239">
        <v>5000000</v>
      </c>
      <c r="V303" s="251">
        <f t="shared" si="39"/>
        <v>35000000</v>
      </c>
      <c r="W303" s="257">
        <v>25166667</v>
      </c>
      <c r="X303" s="135">
        <v>44012</v>
      </c>
      <c r="Y303" s="135">
        <v>44012</v>
      </c>
      <c r="Z303" s="135">
        <v>44225</v>
      </c>
      <c r="AA303" s="136">
        <v>180</v>
      </c>
      <c r="AB303" s="136">
        <v>1</v>
      </c>
      <c r="AC303" s="136">
        <v>30</v>
      </c>
      <c r="AD303" s="133"/>
      <c r="AE303" s="137"/>
      <c r="AF303" s="135"/>
      <c r="AG303" s="134"/>
      <c r="AH303" s="131"/>
      <c r="AI303" s="131" t="s">
        <v>1474</v>
      </c>
      <c r="AJ303" s="131"/>
      <c r="AK303" s="131"/>
      <c r="AL303" s="138">
        <f t="shared" si="37"/>
        <v>0.71904762857142857</v>
      </c>
      <c r="AN303" s="73">
        <f>IF(SUMPRODUCT((A$14:A303=A303)*(B$14:B303=B303)*(D$14:D303=D303))&gt;1,0,1)</f>
        <v>1</v>
      </c>
      <c r="AO303" s="50" t="str">
        <f t="shared" si="41"/>
        <v>Contratos de prestación de servicios profesionales y de apoyo a la gestión</v>
      </c>
      <c r="AP303" s="50" t="str">
        <f t="shared" si="42"/>
        <v>Contratación directa</v>
      </c>
      <c r="AQ303" s="50" t="str">
        <f>IF(ISBLANK(G303),1,IFERROR(VLOOKUP(G303,Tipo!$C$12:$C$27,1,FALSE),"NO"))</f>
        <v>Prestación de servicios profesionales y de apoyo a la gestión, o para la ejecución de trabajos artísticos que sólo puedan encomendarse a determinadas personas naturales;</v>
      </c>
      <c r="AR303" s="50" t="str">
        <f t="shared" si="43"/>
        <v>Inversión</v>
      </c>
      <c r="AS303" s="50" t="str">
        <f>IF(ISBLANK(K303),1,IFERROR(VLOOKUP(K303,Eje_Pilar_Prop!C287:C388,1,FALSE),"NO"))</f>
        <v>NO</v>
      </c>
      <c r="AT303" s="50" t="str">
        <f t="shared" si="40"/>
        <v>SECOP II</v>
      </c>
      <c r="AU303" s="38">
        <f t="shared" si="44"/>
        <v>1</v>
      </c>
      <c r="AV303" s="50" t="str">
        <f t="shared" si="38"/>
        <v>Bogotá Mejor para Todos</v>
      </c>
    </row>
    <row r="304" spans="1:48" ht="45" customHeight="1">
      <c r="A304" s="204">
        <v>295</v>
      </c>
      <c r="B304" s="131">
        <v>2020</v>
      </c>
      <c r="C304" s="131" t="s">
        <v>353</v>
      </c>
      <c r="D304" s="210" t="s">
        <v>731</v>
      </c>
      <c r="E304" s="210" t="s">
        <v>140</v>
      </c>
      <c r="F304" s="210" t="s">
        <v>34</v>
      </c>
      <c r="G304" s="210" t="s">
        <v>161</v>
      </c>
      <c r="H304" s="229" t="s">
        <v>1005</v>
      </c>
      <c r="I304" s="229" t="s">
        <v>135</v>
      </c>
      <c r="J304" s="229" t="s">
        <v>362</v>
      </c>
      <c r="K304" s="131">
        <v>19</v>
      </c>
      <c r="L304" s="234" t="str">
        <f>IF(ISERROR(VLOOKUP(K304,Eje_Pilar_Prop!$C$2:$E$104,2,FALSE))," ",VLOOKUP(K304,Eje_Pilar_Prop!$C$2:$E$104,2,FALSE))</f>
        <v>Seguridad y convivencia para todos</v>
      </c>
      <c r="M304" s="234" t="str">
        <f>IF(ISERROR(VLOOKUP(K304,Eje_Pilar_Prop!$C$2:$E$104,3,FALSE))," ",VLOOKUP(K304,Eje_Pilar_Prop!$C$2:$E$104,3,FALSE))</f>
        <v>Pilar 3 Construcción de Comunidad y Cultura Ciudadana</v>
      </c>
      <c r="N304" s="132">
        <v>1495</v>
      </c>
      <c r="O304" s="133">
        <v>51809587</v>
      </c>
      <c r="P304" s="131" t="s">
        <v>1355</v>
      </c>
      <c r="Q304" s="239">
        <v>9350000</v>
      </c>
      <c r="R304" s="65"/>
      <c r="S304" s="48"/>
      <c r="T304" s="49">
        <v>1</v>
      </c>
      <c r="U304" s="239">
        <v>3400000</v>
      </c>
      <c r="V304" s="251">
        <f t="shared" si="39"/>
        <v>12750000</v>
      </c>
      <c r="W304" s="306">
        <v>8103333</v>
      </c>
      <c r="X304" s="135">
        <v>44019</v>
      </c>
      <c r="Y304" s="135">
        <v>44020</v>
      </c>
      <c r="Z304" s="135">
        <v>44249</v>
      </c>
      <c r="AA304" s="136">
        <v>165</v>
      </c>
      <c r="AB304" s="136">
        <v>1</v>
      </c>
      <c r="AC304" s="136">
        <v>60</v>
      </c>
      <c r="AD304" s="133"/>
      <c r="AE304" s="137"/>
      <c r="AF304" s="135"/>
      <c r="AG304" s="134"/>
      <c r="AH304" s="131"/>
      <c r="AI304" s="131" t="s">
        <v>1474</v>
      </c>
      <c r="AJ304" s="131"/>
      <c r="AK304" s="131"/>
      <c r="AL304" s="138">
        <f t="shared" si="37"/>
        <v>0.63555552941176474</v>
      </c>
      <c r="AN304" s="73">
        <f>IF(SUMPRODUCT((A$14:A304=A304)*(B$14:B304=B304)*(D$14:D304=D304))&gt;1,0,1)</f>
        <v>1</v>
      </c>
      <c r="AO304" s="50" t="str">
        <f t="shared" si="41"/>
        <v>Contratos de prestación de servicios profesionales y de apoyo a la gestión</v>
      </c>
      <c r="AP304" s="50" t="str">
        <f t="shared" si="42"/>
        <v>Contratación directa</v>
      </c>
      <c r="AQ304" s="50" t="str">
        <f>IF(ISBLANK(G304),1,IFERROR(VLOOKUP(G304,Tipo!$C$12:$C$27,1,FALSE),"NO"))</f>
        <v>Prestación de servicios profesionales y de apoyo a la gestión, o para la ejecución de trabajos artísticos que sólo puedan encomendarse a determinadas personas naturales;</v>
      </c>
      <c r="AR304" s="50" t="str">
        <f t="shared" si="43"/>
        <v>Inversión</v>
      </c>
      <c r="AS304" s="50" t="str">
        <f>IF(ISBLANK(K304),1,IFERROR(VLOOKUP(K304,Eje_Pilar_Prop!C288:C389,1,FALSE),"NO"))</f>
        <v>NO</v>
      </c>
      <c r="AT304" s="50" t="str">
        <f t="shared" si="40"/>
        <v>SECOP II</v>
      </c>
      <c r="AU304" s="38">
        <f t="shared" si="44"/>
        <v>1</v>
      </c>
      <c r="AV304" s="50" t="str">
        <f t="shared" si="38"/>
        <v>Bogotá Mejor para Todos</v>
      </c>
    </row>
    <row r="305" spans="1:48" ht="45" customHeight="1">
      <c r="A305" s="204">
        <v>297</v>
      </c>
      <c r="B305" s="131">
        <v>2020</v>
      </c>
      <c r="C305" s="131" t="s">
        <v>353</v>
      </c>
      <c r="D305" s="210" t="s">
        <v>732</v>
      </c>
      <c r="E305" s="210" t="s">
        <v>140</v>
      </c>
      <c r="F305" s="210" t="s">
        <v>34</v>
      </c>
      <c r="G305" s="210" t="s">
        <v>161</v>
      </c>
      <c r="H305" s="229" t="s">
        <v>1013</v>
      </c>
      <c r="I305" s="229" t="s">
        <v>135</v>
      </c>
      <c r="J305" s="229" t="s">
        <v>362</v>
      </c>
      <c r="K305" s="131">
        <v>45</v>
      </c>
      <c r="L305" s="234" t="str">
        <f>IF(ISERROR(VLOOKUP(K305,Eje_Pilar_Prop!$C$2:$E$104,2,FALSE))," ",VLOOKUP(K305,Eje_Pilar_Prop!$C$2:$E$104,2,FALSE))</f>
        <v>Gobernanza e influencia local, regional e internacional</v>
      </c>
      <c r="M305" s="234" t="str">
        <f>IF(ISERROR(VLOOKUP(K305,Eje_Pilar_Prop!$C$2:$E$104,3,FALSE))," ",VLOOKUP(K305,Eje_Pilar_Prop!$C$2:$E$104,3,FALSE))</f>
        <v>Eje Transversal 4 Gobierno Legitimo, Fortalecimiento Local y Eficiencia</v>
      </c>
      <c r="N305" s="132">
        <v>1501</v>
      </c>
      <c r="O305" s="133">
        <v>1019066652</v>
      </c>
      <c r="P305" s="131" t="s">
        <v>1356</v>
      </c>
      <c r="Q305" s="239">
        <v>21000000</v>
      </c>
      <c r="R305" s="65"/>
      <c r="S305" s="48"/>
      <c r="T305" s="49">
        <v>1</v>
      </c>
      <c r="U305" s="239">
        <v>3500000</v>
      </c>
      <c r="V305" s="251">
        <f t="shared" si="39"/>
        <v>24500000</v>
      </c>
      <c r="W305" s="257">
        <v>17500000</v>
      </c>
      <c r="X305" s="135">
        <v>44012</v>
      </c>
      <c r="Y305" s="135">
        <v>44013</v>
      </c>
      <c r="Z305" s="135">
        <v>44226</v>
      </c>
      <c r="AA305" s="136">
        <v>180</v>
      </c>
      <c r="AB305" s="136">
        <v>1</v>
      </c>
      <c r="AC305" s="136">
        <v>30</v>
      </c>
      <c r="AD305" s="133"/>
      <c r="AE305" s="137"/>
      <c r="AF305" s="135"/>
      <c r="AG305" s="134"/>
      <c r="AH305" s="131"/>
      <c r="AI305" s="131" t="s">
        <v>1474</v>
      </c>
      <c r="AJ305" s="131"/>
      <c r="AK305" s="131"/>
      <c r="AL305" s="138">
        <f t="shared" si="37"/>
        <v>0.7142857142857143</v>
      </c>
      <c r="AN305" s="73">
        <f>IF(SUMPRODUCT((A$14:A305=A305)*(B$14:B305=B305)*(D$14:D305=D305))&gt;1,0,1)</f>
        <v>1</v>
      </c>
      <c r="AO305" s="50" t="str">
        <f t="shared" si="41"/>
        <v>Contratos de prestación de servicios profesionales y de apoyo a la gestión</v>
      </c>
      <c r="AP305" s="50" t="str">
        <f t="shared" si="42"/>
        <v>Contratación directa</v>
      </c>
      <c r="AQ305" s="50" t="str">
        <f>IF(ISBLANK(G305),1,IFERROR(VLOOKUP(G305,Tipo!$C$12:$C$27,1,FALSE),"NO"))</f>
        <v>Prestación de servicios profesionales y de apoyo a la gestión, o para la ejecución de trabajos artísticos que sólo puedan encomendarse a determinadas personas naturales;</v>
      </c>
      <c r="AR305" s="50" t="str">
        <f t="shared" si="43"/>
        <v>Inversión</v>
      </c>
      <c r="AS305" s="50" t="str">
        <f>IF(ISBLANK(K305),1,IFERROR(VLOOKUP(K305,Eje_Pilar_Prop!C289:C390,1,FALSE),"NO"))</f>
        <v>NO</v>
      </c>
      <c r="AT305" s="50" t="str">
        <f t="shared" si="40"/>
        <v>SECOP II</v>
      </c>
      <c r="AU305" s="38">
        <f t="shared" si="44"/>
        <v>1</v>
      </c>
      <c r="AV305" s="50" t="str">
        <f t="shared" si="38"/>
        <v>Bogotá Mejor para Todos</v>
      </c>
    </row>
    <row r="306" spans="1:48" ht="45" customHeight="1">
      <c r="A306" s="204">
        <v>298</v>
      </c>
      <c r="B306" s="131">
        <v>2020</v>
      </c>
      <c r="C306" s="131" t="s">
        <v>353</v>
      </c>
      <c r="D306" s="210" t="s">
        <v>733</v>
      </c>
      <c r="E306" s="210" t="s">
        <v>140</v>
      </c>
      <c r="F306" s="210" t="s">
        <v>34</v>
      </c>
      <c r="G306" s="210" t="s">
        <v>161</v>
      </c>
      <c r="H306" s="229" t="s">
        <v>1014</v>
      </c>
      <c r="I306" s="229" t="s">
        <v>135</v>
      </c>
      <c r="J306" s="229" t="s">
        <v>362</v>
      </c>
      <c r="K306" s="131">
        <v>45</v>
      </c>
      <c r="L306" s="234" t="str">
        <f>IF(ISERROR(VLOOKUP(K306,Eje_Pilar_Prop!$C$2:$E$104,2,FALSE))," ",VLOOKUP(K306,Eje_Pilar_Prop!$C$2:$E$104,2,FALSE))</f>
        <v>Gobernanza e influencia local, regional e internacional</v>
      </c>
      <c r="M306" s="234" t="str">
        <f>IF(ISERROR(VLOOKUP(K306,Eje_Pilar_Prop!$C$2:$E$104,3,FALSE))," ",VLOOKUP(K306,Eje_Pilar_Prop!$C$2:$E$104,3,FALSE))</f>
        <v>Eje Transversal 4 Gobierno Legitimo, Fortalecimiento Local y Eficiencia</v>
      </c>
      <c r="N306" s="132">
        <v>1501</v>
      </c>
      <c r="O306" s="239">
        <v>39760114</v>
      </c>
      <c r="P306" s="131" t="s">
        <v>1184</v>
      </c>
      <c r="Q306" s="239">
        <v>27500000</v>
      </c>
      <c r="R306" s="65"/>
      <c r="S306" s="48"/>
      <c r="T306" s="49">
        <v>1</v>
      </c>
      <c r="U306" s="239">
        <v>10000000</v>
      </c>
      <c r="V306" s="251">
        <f t="shared" si="39"/>
        <v>37500000</v>
      </c>
      <c r="W306" s="257">
        <v>24833333</v>
      </c>
      <c r="X306" s="135">
        <v>44014</v>
      </c>
      <c r="Y306" s="135">
        <v>44014</v>
      </c>
      <c r="Z306" s="135">
        <v>44246</v>
      </c>
      <c r="AA306" s="136">
        <v>165</v>
      </c>
      <c r="AB306" s="136">
        <v>1</v>
      </c>
      <c r="AC306" s="136">
        <v>60</v>
      </c>
      <c r="AD306" s="133"/>
      <c r="AE306" s="137"/>
      <c r="AF306" s="135"/>
      <c r="AG306" s="134"/>
      <c r="AH306" s="131"/>
      <c r="AI306" s="131" t="s">
        <v>1474</v>
      </c>
      <c r="AJ306" s="131"/>
      <c r="AK306" s="131"/>
      <c r="AL306" s="138">
        <f t="shared" si="37"/>
        <v>0.66222221333333331</v>
      </c>
      <c r="AN306" s="73">
        <f>IF(SUMPRODUCT((A$14:A306=A306)*(B$14:B306=B306)*(D$14:D306=D306))&gt;1,0,1)</f>
        <v>1</v>
      </c>
      <c r="AO306" s="50" t="str">
        <f t="shared" si="41"/>
        <v>Contratos de prestación de servicios profesionales y de apoyo a la gestión</v>
      </c>
      <c r="AP306" s="50" t="str">
        <f t="shared" si="42"/>
        <v>Contratación directa</v>
      </c>
      <c r="AQ306" s="50" t="str">
        <f>IF(ISBLANK(G306),1,IFERROR(VLOOKUP(G306,Tipo!$C$12:$C$27,1,FALSE),"NO"))</f>
        <v>Prestación de servicios profesionales y de apoyo a la gestión, o para la ejecución de trabajos artísticos que sólo puedan encomendarse a determinadas personas naturales;</v>
      </c>
      <c r="AR306" s="50" t="str">
        <f t="shared" si="43"/>
        <v>Inversión</v>
      </c>
      <c r="AS306" s="50" t="str">
        <f>IF(ISBLANK(K306),1,IFERROR(VLOOKUP(K306,Eje_Pilar_Prop!C290:C391,1,FALSE),"NO"))</f>
        <v>NO</v>
      </c>
      <c r="AT306" s="50" t="str">
        <f t="shared" si="40"/>
        <v>SECOP II</v>
      </c>
      <c r="AU306" s="38">
        <f t="shared" si="44"/>
        <v>1</v>
      </c>
      <c r="AV306" s="50" t="str">
        <f t="shared" si="38"/>
        <v>Bogotá Mejor para Todos</v>
      </c>
    </row>
    <row r="307" spans="1:48" ht="45" customHeight="1">
      <c r="A307" s="204">
        <v>299</v>
      </c>
      <c r="B307" s="131">
        <v>2020</v>
      </c>
      <c r="C307" s="131" t="s">
        <v>353</v>
      </c>
      <c r="D307" s="210" t="s">
        <v>734</v>
      </c>
      <c r="E307" s="210" t="s">
        <v>140</v>
      </c>
      <c r="F307" s="210" t="s">
        <v>34</v>
      </c>
      <c r="G307" s="210" t="s">
        <v>161</v>
      </c>
      <c r="H307" s="229" t="s">
        <v>889</v>
      </c>
      <c r="I307" s="229" t="s">
        <v>135</v>
      </c>
      <c r="J307" s="229" t="s">
        <v>362</v>
      </c>
      <c r="K307" s="131">
        <v>45</v>
      </c>
      <c r="L307" s="234" t="str">
        <f>IF(ISERROR(VLOOKUP(K307,Eje_Pilar_Prop!$C$2:$E$104,2,FALSE))," ",VLOOKUP(K307,Eje_Pilar_Prop!$C$2:$E$104,2,FALSE))</f>
        <v>Gobernanza e influencia local, regional e internacional</v>
      </c>
      <c r="M307" s="234" t="str">
        <f>IF(ISERROR(VLOOKUP(K307,Eje_Pilar_Prop!$C$2:$E$104,3,FALSE))," ",VLOOKUP(K307,Eje_Pilar_Prop!$C$2:$E$104,3,FALSE))</f>
        <v>Eje Transversal 4 Gobierno Legitimo, Fortalecimiento Local y Eficiencia</v>
      </c>
      <c r="N307" s="132">
        <v>1501</v>
      </c>
      <c r="O307" s="133">
        <v>1072665853</v>
      </c>
      <c r="P307" s="131" t="s">
        <v>1357</v>
      </c>
      <c r="Q307" s="239">
        <v>12100000</v>
      </c>
      <c r="R307" s="65"/>
      <c r="S307" s="48"/>
      <c r="T307" s="287">
        <v>1</v>
      </c>
      <c r="U307" s="239">
        <v>4400000</v>
      </c>
      <c r="V307" s="251">
        <f t="shared" si="39"/>
        <v>16500000</v>
      </c>
      <c r="W307" s="257">
        <v>10486667</v>
      </c>
      <c r="X307" s="135">
        <v>44020</v>
      </c>
      <c r="Y307" s="135">
        <v>44020</v>
      </c>
      <c r="Z307" s="135">
        <v>44249</v>
      </c>
      <c r="AA307" s="136">
        <v>165</v>
      </c>
      <c r="AB307" s="136">
        <v>1</v>
      </c>
      <c r="AC307" s="136">
        <v>60</v>
      </c>
      <c r="AD307" s="133"/>
      <c r="AE307" s="137"/>
      <c r="AF307" s="135"/>
      <c r="AG307" s="134"/>
      <c r="AH307" s="131"/>
      <c r="AI307" s="131" t="s">
        <v>1474</v>
      </c>
      <c r="AJ307" s="131"/>
      <c r="AK307" s="131"/>
      <c r="AL307" s="138">
        <f t="shared" si="37"/>
        <v>0.63555557575757571</v>
      </c>
      <c r="AN307" s="73">
        <f>IF(SUMPRODUCT((A$14:A307=A307)*(B$14:B307=B307)*(D$14:D307=D307))&gt;1,0,1)</f>
        <v>1</v>
      </c>
      <c r="AO307" s="50" t="str">
        <f t="shared" si="41"/>
        <v>Contratos de prestación de servicios profesionales y de apoyo a la gestión</v>
      </c>
      <c r="AP307" s="50" t="str">
        <f t="shared" si="42"/>
        <v>Contratación directa</v>
      </c>
      <c r="AQ307" s="50" t="str">
        <f>IF(ISBLANK(G307),1,IFERROR(VLOOKUP(G307,Tipo!$C$12:$C$27,1,FALSE),"NO"))</f>
        <v>Prestación de servicios profesionales y de apoyo a la gestión, o para la ejecución de trabajos artísticos que sólo puedan encomendarse a determinadas personas naturales;</v>
      </c>
      <c r="AR307" s="50" t="str">
        <f t="shared" si="43"/>
        <v>Inversión</v>
      </c>
      <c r="AS307" s="50" t="str">
        <f>IF(ISBLANK(K307),1,IFERROR(VLOOKUP(K307,Eje_Pilar_Prop!C291:C392,1,FALSE),"NO"))</f>
        <v>NO</v>
      </c>
      <c r="AT307" s="50" t="str">
        <f t="shared" si="40"/>
        <v>SECOP II</v>
      </c>
      <c r="AU307" s="38">
        <f t="shared" si="44"/>
        <v>1</v>
      </c>
      <c r="AV307" s="50" t="str">
        <f t="shared" si="38"/>
        <v>Bogotá Mejor para Todos</v>
      </c>
    </row>
    <row r="308" spans="1:48" ht="45" customHeight="1">
      <c r="A308" s="204">
        <v>300</v>
      </c>
      <c r="B308" s="131">
        <v>2020</v>
      </c>
      <c r="C308" s="131" t="s">
        <v>353</v>
      </c>
      <c r="D308" s="210" t="s">
        <v>735</v>
      </c>
      <c r="E308" s="210" t="s">
        <v>140</v>
      </c>
      <c r="F308" s="210" t="s">
        <v>34</v>
      </c>
      <c r="G308" s="210" t="s">
        <v>161</v>
      </c>
      <c r="H308" s="229" t="s">
        <v>1015</v>
      </c>
      <c r="I308" s="229" t="s">
        <v>135</v>
      </c>
      <c r="J308" s="229" t="s">
        <v>362</v>
      </c>
      <c r="K308" s="131">
        <v>45</v>
      </c>
      <c r="L308" s="234" t="str">
        <f>IF(ISERROR(VLOOKUP(K308,Eje_Pilar_Prop!$C$2:$E$104,2,FALSE))," ",VLOOKUP(K308,Eje_Pilar_Prop!$C$2:$E$104,2,FALSE))</f>
        <v>Gobernanza e influencia local, regional e internacional</v>
      </c>
      <c r="M308" s="234" t="str">
        <f>IF(ISERROR(VLOOKUP(K308,Eje_Pilar_Prop!$C$2:$E$104,3,FALSE))," ",VLOOKUP(K308,Eje_Pilar_Prop!$C$2:$E$104,3,FALSE))</f>
        <v>Eje Transversal 4 Gobierno Legitimo, Fortalecimiento Local y Eficiencia</v>
      </c>
      <c r="N308" s="132">
        <v>1501</v>
      </c>
      <c r="O308" s="133">
        <v>1014205733</v>
      </c>
      <c r="P308" s="131" t="s">
        <v>1358</v>
      </c>
      <c r="Q308" s="239">
        <v>21450000</v>
      </c>
      <c r="R308" s="65"/>
      <c r="S308" s="48"/>
      <c r="T308" s="49">
        <v>0</v>
      </c>
      <c r="U308" s="239">
        <v>0</v>
      </c>
      <c r="V308" s="251">
        <f t="shared" si="39"/>
        <v>21450000</v>
      </c>
      <c r="W308" s="257">
        <v>17810000</v>
      </c>
      <c r="X308" s="135">
        <v>44026</v>
      </c>
      <c r="Y308" s="135">
        <v>44026</v>
      </c>
      <c r="Z308" s="135">
        <v>44193</v>
      </c>
      <c r="AA308" s="136">
        <v>165</v>
      </c>
      <c r="AB308" s="136">
        <v>0</v>
      </c>
      <c r="AC308" s="136">
        <v>0</v>
      </c>
      <c r="AD308" s="133"/>
      <c r="AE308" s="137"/>
      <c r="AF308" s="135"/>
      <c r="AG308" s="134"/>
      <c r="AH308" s="131"/>
      <c r="AI308" s="131"/>
      <c r="AJ308" s="131" t="s">
        <v>1474</v>
      </c>
      <c r="AK308" s="131"/>
      <c r="AL308" s="138">
        <f t="shared" si="37"/>
        <v>0.83030303030303032</v>
      </c>
      <c r="AN308" s="73">
        <f>IF(SUMPRODUCT((A$14:A308=A308)*(B$14:B308=B308)*(D$14:D308=D308))&gt;1,0,1)</f>
        <v>1</v>
      </c>
      <c r="AO308" s="50" t="str">
        <f t="shared" si="41"/>
        <v>Contratos de prestación de servicios profesionales y de apoyo a la gestión</v>
      </c>
      <c r="AP308" s="50" t="str">
        <f t="shared" si="42"/>
        <v>Contratación directa</v>
      </c>
      <c r="AQ308" s="50" t="str">
        <f>IF(ISBLANK(G308),1,IFERROR(VLOOKUP(G308,Tipo!$C$12:$C$27,1,FALSE),"NO"))</f>
        <v>Prestación de servicios profesionales y de apoyo a la gestión, o para la ejecución de trabajos artísticos que sólo puedan encomendarse a determinadas personas naturales;</v>
      </c>
      <c r="AR308" s="50" t="str">
        <f t="shared" si="43"/>
        <v>Inversión</v>
      </c>
      <c r="AS308" s="50" t="str">
        <f>IF(ISBLANK(K308),1,IFERROR(VLOOKUP(K308,Eje_Pilar_Prop!C292:C393,1,FALSE),"NO"))</f>
        <v>NO</v>
      </c>
      <c r="AT308" s="50" t="str">
        <f t="shared" si="40"/>
        <v>SECOP II</v>
      </c>
      <c r="AU308" s="38">
        <f t="shared" si="44"/>
        <v>1</v>
      </c>
      <c r="AV308" s="50" t="str">
        <f t="shared" si="38"/>
        <v>Bogotá Mejor para Todos</v>
      </c>
    </row>
    <row r="309" spans="1:48" ht="45" customHeight="1">
      <c r="A309" s="204">
        <v>301</v>
      </c>
      <c r="B309" s="131">
        <v>2020</v>
      </c>
      <c r="C309" s="131" t="s">
        <v>353</v>
      </c>
      <c r="D309" s="210" t="s">
        <v>736</v>
      </c>
      <c r="E309" s="210" t="s">
        <v>140</v>
      </c>
      <c r="F309" s="210" t="s">
        <v>34</v>
      </c>
      <c r="G309" s="210" t="s">
        <v>161</v>
      </c>
      <c r="H309" s="229" t="s">
        <v>1011</v>
      </c>
      <c r="I309" s="229" t="s">
        <v>135</v>
      </c>
      <c r="J309" s="229" t="s">
        <v>362</v>
      </c>
      <c r="K309" s="131">
        <v>45</v>
      </c>
      <c r="L309" s="234" t="str">
        <f>IF(ISERROR(VLOOKUP(K309,Eje_Pilar_Prop!$C$2:$E$104,2,FALSE))," ",VLOOKUP(K309,Eje_Pilar_Prop!$C$2:$E$104,2,FALSE))</f>
        <v>Gobernanza e influencia local, regional e internacional</v>
      </c>
      <c r="M309" s="234" t="str">
        <f>IF(ISERROR(VLOOKUP(K309,Eje_Pilar_Prop!$C$2:$E$104,3,FALSE))," ",VLOOKUP(K309,Eje_Pilar_Prop!$C$2:$E$104,3,FALSE))</f>
        <v>Eje Transversal 4 Gobierno Legitimo, Fortalecimiento Local y Eficiencia</v>
      </c>
      <c r="N309" s="132">
        <v>1501</v>
      </c>
      <c r="O309" s="133">
        <v>1016035783</v>
      </c>
      <c r="P309" s="131" t="s">
        <v>1359</v>
      </c>
      <c r="Q309" s="239">
        <v>16500000</v>
      </c>
      <c r="R309" s="65"/>
      <c r="S309" s="48"/>
      <c r="T309" s="49">
        <v>1</v>
      </c>
      <c r="U309" s="239">
        <v>6000000</v>
      </c>
      <c r="V309" s="251">
        <f t="shared" si="39"/>
        <v>22500000</v>
      </c>
      <c r="W309" s="257">
        <v>14300000</v>
      </c>
      <c r="X309" s="135">
        <v>44020</v>
      </c>
      <c r="Y309" s="135">
        <v>44020</v>
      </c>
      <c r="Z309" s="135">
        <v>44249</v>
      </c>
      <c r="AA309" s="136">
        <v>165</v>
      </c>
      <c r="AB309" s="136">
        <v>1</v>
      </c>
      <c r="AC309" s="136">
        <v>60</v>
      </c>
      <c r="AD309" s="133"/>
      <c r="AE309" s="137"/>
      <c r="AF309" s="135"/>
      <c r="AG309" s="134"/>
      <c r="AH309" s="131"/>
      <c r="AI309" s="131" t="s">
        <v>1474</v>
      </c>
      <c r="AJ309" s="131"/>
      <c r="AK309" s="131"/>
      <c r="AL309" s="138">
        <f t="shared" si="37"/>
        <v>0.63555555555555554</v>
      </c>
      <c r="AN309" s="73">
        <f>IF(SUMPRODUCT((A$14:A309=A309)*(B$14:B309=B309)*(D$14:D309=D309))&gt;1,0,1)</f>
        <v>1</v>
      </c>
      <c r="AO309" s="50" t="str">
        <f t="shared" si="41"/>
        <v>Contratos de prestación de servicios profesionales y de apoyo a la gestión</v>
      </c>
      <c r="AP309" s="50" t="str">
        <f t="shared" si="42"/>
        <v>Contratación directa</v>
      </c>
      <c r="AQ309" s="50" t="str">
        <f>IF(ISBLANK(G309),1,IFERROR(VLOOKUP(G309,Tipo!$C$12:$C$27,1,FALSE),"NO"))</f>
        <v>Prestación de servicios profesionales y de apoyo a la gestión, o para la ejecución de trabajos artísticos que sólo puedan encomendarse a determinadas personas naturales;</v>
      </c>
      <c r="AR309" s="50" t="str">
        <f t="shared" si="43"/>
        <v>Inversión</v>
      </c>
      <c r="AS309" s="50" t="str">
        <f>IF(ISBLANK(K309),1,IFERROR(VLOOKUP(K309,Eje_Pilar_Prop!C293:C394,1,FALSE),"NO"))</f>
        <v>NO</v>
      </c>
      <c r="AT309" s="50" t="str">
        <f t="shared" si="40"/>
        <v>SECOP II</v>
      </c>
      <c r="AU309" s="38">
        <f t="shared" si="44"/>
        <v>1</v>
      </c>
      <c r="AV309" s="50" t="str">
        <f t="shared" si="38"/>
        <v>Bogotá Mejor para Todos</v>
      </c>
    </row>
    <row r="310" spans="1:48" ht="45" customHeight="1">
      <c r="A310" s="204">
        <v>302</v>
      </c>
      <c r="B310" s="131">
        <v>2020</v>
      </c>
      <c r="C310" s="131" t="s">
        <v>353</v>
      </c>
      <c r="D310" s="210" t="s">
        <v>737</v>
      </c>
      <c r="E310" s="210" t="s">
        <v>140</v>
      </c>
      <c r="F310" s="210" t="s">
        <v>34</v>
      </c>
      <c r="G310" s="210" t="s">
        <v>161</v>
      </c>
      <c r="H310" s="229" t="s">
        <v>1016</v>
      </c>
      <c r="I310" s="229" t="s">
        <v>135</v>
      </c>
      <c r="J310" s="229" t="s">
        <v>362</v>
      </c>
      <c r="K310" s="131">
        <v>45</v>
      </c>
      <c r="L310" s="234" t="str">
        <f>IF(ISERROR(VLOOKUP(K310,Eje_Pilar_Prop!$C$2:$E$104,2,FALSE))," ",VLOOKUP(K310,Eje_Pilar_Prop!$C$2:$E$104,2,FALSE))</f>
        <v>Gobernanza e influencia local, regional e internacional</v>
      </c>
      <c r="M310" s="234" t="str">
        <f>IF(ISERROR(VLOOKUP(K310,Eje_Pilar_Prop!$C$2:$E$104,3,FALSE))," ",VLOOKUP(K310,Eje_Pilar_Prop!$C$2:$E$104,3,FALSE))</f>
        <v>Eje Transversal 4 Gobierno Legitimo, Fortalecimiento Local y Eficiencia</v>
      </c>
      <c r="N310" s="132">
        <v>1501</v>
      </c>
      <c r="O310" s="133">
        <v>1019047073</v>
      </c>
      <c r="P310" s="131" t="s">
        <v>1099</v>
      </c>
      <c r="Q310" s="239">
        <v>16500000</v>
      </c>
      <c r="R310" s="65"/>
      <c r="S310" s="48"/>
      <c r="T310" s="49">
        <v>1</v>
      </c>
      <c r="U310" s="239">
        <v>6000000</v>
      </c>
      <c r="V310" s="251">
        <f t="shared" si="39"/>
        <v>22500000</v>
      </c>
      <c r="W310" s="257">
        <v>13500000</v>
      </c>
      <c r="X310" s="135">
        <v>44027</v>
      </c>
      <c r="Y310" s="135">
        <v>44028</v>
      </c>
      <c r="Z310" s="135">
        <v>44255</v>
      </c>
      <c r="AA310" s="136">
        <v>165</v>
      </c>
      <c r="AB310" s="136">
        <v>1</v>
      </c>
      <c r="AC310" s="136">
        <v>60</v>
      </c>
      <c r="AD310" s="133"/>
      <c r="AE310" s="137"/>
      <c r="AF310" s="135"/>
      <c r="AG310" s="134"/>
      <c r="AH310" s="131"/>
      <c r="AI310" s="131" t="s">
        <v>1474</v>
      </c>
      <c r="AJ310" s="131"/>
      <c r="AK310" s="131"/>
      <c r="AL310" s="138">
        <f t="shared" si="37"/>
        <v>0.6</v>
      </c>
      <c r="AN310" s="73">
        <f>IF(SUMPRODUCT((A$14:A310=A310)*(B$14:B310=B310)*(D$14:D310=D310))&gt;1,0,1)</f>
        <v>1</v>
      </c>
      <c r="AO310" s="50" t="str">
        <f t="shared" si="41"/>
        <v>Contratos de prestación de servicios profesionales y de apoyo a la gestión</v>
      </c>
      <c r="AP310" s="50" t="str">
        <f t="shared" si="42"/>
        <v>Contratación directa</v>
      </c>
      <c r="AQ310" s="50" t="str">
        <f>IF(ISBLANK(G310),1,IFERROR(VLOOKUP(G310,Tipo!$C$12:$C$27,1,FALSE),"NO"))</f>
        <v>Prestación de servicios profesionales y de apoyo a la gestión, o para la ejecución de trabajos artísticos que sólo puedan encomendarse a determinadas personas naturales;</v>
      </c>
      <c r="AR310" s="50" t="str">
        <f t="shared" si="43"/>
        <v>Inversión</v>
      </c>
      <c r="AS310" s="50" t="str">
        <f>IF(ISBLANK(K310),1,IFERROR(VLOOKUP(K310,Eje_Pilar_Prop!C294:C395,1,FALSE),"NO"))</f>
        <v>NO</v>
      </c>
      <c r="AT310" s="50" t="str">
        <f t="shared" si="40"/>
        <v>SECOP II</v>
      </c>
      <c r="AU310" s="38">
        <f t="shared" si="44"/>
        <v>1</v>
      </c>
      <c r="AV310" s="50" t="str">
        <f t="shared" si="38"/>
        <v>Bogotá Mejor para Todos</v>
      </c>
    </row>
    <row r="311" spans="1:48" ht="45" customHeight="1">
      <c r="A311" s="204">
        <v>303</v>
      </c>
      <c r="B311" s="131">
        <v>2020</v>
      </c>
      <c r="C311" s="131" t="s">
        <v>353</v>
      </c>
      <c r="D311" s="210" t="s">
        <v>738</v>
      </c>
      <c r="E311" s="210" t="s">
        <v>140</v>
      </c>
      <c r="F311" s="210" t="s">
        <v>34</v>
      </c>
      <c r="G311" s="210" t="s">
        <v>161</v>
      </c>
      <c r="H311" s="229" t="s">
        <v>931</v>
      </c>
      <c r="I311" s="229" t="s">
        <v>135</v>
      </c>
      <c r="J311" s="229" t="s">
        <v>362</v>
      </c>
      <c r="K311" s="131">
        <v>18</v>
      </c>
      <c r="L311" s="234" t="str">
        <f>IF(ISERROR(VLOOKUP(K311,Eje_Pilar_Prop!$C$2:$E$104,2,FALSE))," ",VLOOKUP(K311,Eje_Pilar_Prop!$C$2:$E$104,2,FALSE))</f>
        <v>Mejor movilidad para todos</v>
      </c>
      <c r="M311" s="234" t="str">
        <f>IF(ISERROR(VLOOKUP(K311,Eje_Pilar_Prop!$C$2:$E$104,3,FALSE))," ",VLOOKUP(K311,Eje_Pilar_Prop!$C$2:$E$104,3,FALSE))</f>
        <v>Pilar 2 Democracía Urbana</v>
      </c>
      <c r="N311" s="132">
        <v>1490</v>
      </c>
      <c r="O311" s="133">
        <v>1015412019</v>
      </c>
      <c r="P311" s="131" t="s">
        <v>1360</v>
      </c>
      <c r="Q311" s="239">
        <v>23500000</v>
      </c>
      <c r="R311" s="65"/>
      <c r="S311" s="48"/>
      <c r="T311" s="49">
        <v>1</v>
      </c>
      <c r="U311" s="239">
        <v>10000000</v>
      </c>
      <c r="V311" s="285">
        <f t="shared" si="39"/>
        <v>33500000</v>
      </c>
      <c r="W311" s="306">
        <v>19666667</v>
      </c>
      <c r="X311" s="135">
        <v>44020</v>
      </c>
      <c r="Y311" s="135">
        <v>44021</v>
      </c>
      <c r="Z311" s="135">
        <v>44250</v>
      </c>
      <c r="AA311" s="136">
        <v>165</v>
      </c>
      <c r="AB311" s="136">
        <v>1</v>
      </c>
      <c r="AC311" s="136">
        <v>60</v>
      </c>
      <c r="AD311" s="133">
        <v>1077969994</v>
      </c>
      <c r="AE311" s="137" t="s">
        <v>1397</v>
      </c>
      <c r="AF311" s="135">
        <v>44056</v>
      </c>
      <c r="AG311" s="134"/>
      <c r="AH311" s="131"/>
      <c r="AI311" s="131" t="s">
        <v>1474</v>
      </c>
      <c r="AJ311" s="131"/>
      <c r="AK311" s="131"/>
      <c r="AL311" s="138">
        <f t="shared" si="37"/>
        <v>0.58706468656716415</v>
      </c>
      <c r="AN311" s="73">
        <f>IF(SUMPRODUCT((A$14:A311=A311)*(B$14:B311=B311)*(D$14:D311=D311))&gt;1,0,1)</f>
        <v>1</v>
      </c>
      <c r="AO311" s="50" t="str">
        <f t="shared" si="41"/>
        <v>Contratos de prestación de servicios profesionales y de apoyo a la gestión</v>
      </c>
      <c r="AP311" s="50" t="str">
        <f t="shared" si="42"/>
        <v>Contratación directa</v>
      </c>
      <c r="AQ311" s="50" t="str">
        <f>IF(ISBLANK(G311),1,IFERROR(VLOOKUP(G311,Tipo!$C$12:$C$27,1,FALSE),"NO"))</f>
        <v>Prestación de servicios profesionales y de apoyo a la gestión, o para la ejecución de trabajos artísticos que sólo puedan encomendarse a determinadas personas naturales;</v>
      </c>
      <c r="AR311" s="50" t="str">
        <f t="shared" si="43"/>
        <v>Inversión</v>
      </c>
      <c r="AS311" s="50" t="str">
        <f>IF(ISBLANK(K311),1,IFERROR(VLOOKUP(K311,Eje_Pilar_Prop!C295:C396,1,FALSE),"NO"))</f>
        <v>NO</v>
      </c>
      <c r="AT311" s="50" t="str">
        <f t="shared" si="40"/>
        <v>SECOP II</v>
      </c>
      <c r="AU311" s="38">
        <f t="shared" si="44"/>
        <v>1</v>
      </c>
      <c r="AV311" s="50" t="str">
        <f t="shared" si="38"/>
        <v>Bogotá Mejor para Todos</v>
      </c>
    </row>
    <row r="312" spans="1:48" ht="45" customHeight="1">
      <c r="A312" s="204">
        <v>303</v>
      </c>
      <c r="B312" s="131">
        <v>2020</v>
      </c>
      <c r="C312" s="131" t="s">
        <v>353</v>
      </c>
      <c r="D312" s="210" t="s">
        <v>738</v>
      </c>
      <c r="E312" s="210" t="s">
        <v>140</v>
      </c>
      <c r="F312" s="210" t="s">
        <v>34</v>
      </c>
      <c r="G312" s="210" t="s">
        <v>161</v>
      </c>
      <c r="H312" s="229" t="s">
        <v>931</v>
      </c>
      <c r="I312" s="229" t="s">
        <v>135</v>
      </c>
      <c r="J312" s="229" t="s">
        <v>362</v>
      </c>
      <c r="K312" s="131">
        <v>18</v>
      </c>
      <c r="L312" s="234" t="str">
        <f>IF(ISERROR(VLOOKUP(K312,Eje_Pilar_Prop!$C$2:$E$104,2,FALSE))," ",VLOOKUP(K312,Eje_Pilar_Prop!$C$2:$E$104,2,FALSE))</f>
        <v>Mejor movilidad para todos</v>
      </c>
      <c r="M312" s="234" t="str">
        <f>IF(ISERROR(VLOOKUP(K312,Eje_Pilar_Prop!$C$2:$E$104,3,FALSE))," ",VLOOKUP(K312,Eje_Pilar_Prop!$C$2:$E$104,3,FALSE))</f>
        <v>Pilar 2 Democracía Urbana</v>
      </c>
      <c r="N312" s="132">
        <v>1490</v>
      </c>
      <c r="O312" s="133">
        <v>1015412019</v>
      </c>
      <c r="P312" s="131" t="s">
        <v>1397</v>
      </c>
      <c r="Q312" s="239">
        <v>4000000</v>
      </c>
      <c r="R312" s="65"/>
      <c r="S312" s="48"/>
      <c r="T312" s="49">
        <v>1</v>
      </c>
      <c r="U312" s="239">
        <v>0</v>
      </c>
      <c r="V312" s="285">
        <f t="shared" si="39"/>
        <v>4000000</v>
      </c>
      <c r="W312" s="306">
        <v>3666667</v>
      </c>
      <c r="X312" s="135">
        <v>44020</v>
      </c>
      <c r="Y312" s="135">
        <v>44021</v>
      </c>
      <c r="Z312" s="135">
        <v>44250</v>
      </c>
      <c r="AA312" s="136">
        <v>165</v>
      </c>
      <c r="AB312" s="136">
        <v>1</v>
      </c>
      <c r="AC312" s="136">
        <v>60</v>
      </c>
      <c r="AD312" s="133">
        <v>1077969994</v>
      </c>
      <c r="AE312" s="137" t="s">
        <v>1397</v>
      </c>
      <c r="AF312" s="135">
        <v>44056</v>
      </c>
      <c r="AG312" s="134"/>
      <c r="AH312" s="131"/>
      <c r="AI312" s="131" t="s">
        <v>1474</v>
      </c>
      <c r="AJ312" s="131"/>
      <c r="AK312" s="131"/>
      <c r="AL312" s="138">
        <f t="shared" si="37"/>
        <v>0.91666674999999997</v>
      </c>
      <c r="AN312" s="73">
        <f>IF(SUMPRODUCT((A$14:A312=A312)*(B$14:B312=B312)*(D$14:D312=D312))&gt;1,0,1)</f>
        <v>0</v>
      </c>
      <c r="AO312" s="50" t="str">
        <f t="shared" si="41"/>
        <v>Contratos de prestación de servicios profesionales y de apoyo a la gestión</v>
      </c>
      <c r="AP312" s="50" t="str">
        <f t="shared" si="42"/>
        <v>Contratación directa</v>
      </c>
      <c r="AQ312" s="50" t="str">
        <f>IF(ISBLANK(G312),1,IFERROR(VLOOKUP(G312,Tipo!$C$12:$C$27,1,FALSE),"NO"))</f>
        <v>Prestación de servicios profesionales y de apoyo a la gestión, o para la ejecución de trabajos artísticos que sólo puedan encomendarse a determinadas personas naturales;</v>
      </c>
      <c r="AR312" s="50" t="str">
        <f t="shared" si="43"/>
        <v>Inversión</v>
      </c>
      <c r="AS312" s="50" t="str">
        <f>IF(ISBLANK(K312),1,IFERROR(VLOOKUP(K312,Eje_Pilar_Prop!C296:C397,1,FALSE),"NO"))</f>
        <v>NO</v>
      </c>
      <c r="AT312" s="50" t="str">
        <f t="shared" si="40"/>
        <v>SECOP II</v>
      </c>
      <c r="AU312" s="38">
        <f t="shared" si="44"/>
        <v>1</v>
      </c>
      <c r="AV312" s="50" t="str">
        <f t="shared" si="38"/>
        <v>Bogotá Mejor para Todos</v>
      </c>
    </row>
    <row r="313" spans="1:48" ht="45" customHeight="1">
      <c r="A313" s="204">
        <v>304</v>
      </c>
      <c r="B313" s="131">
        <v>2020</v>
      </c>
      <c r="C313" s="131" t="s">
        <v>353</v>
      </c>
      <c r="D313" s="210" t="s">
        <v>739</v>
      </c>
      <c r="E313" s="210" t="s">
        <v>140</v>
      </c>
      <c r="F313" s="210" t="s">
        <v>34</v>
      </c>
      <c r="G313" s="210" t="s">
        <v>161</v>
      </c>
      <c r="H313" s="229" t="s">
        <v>1017</v>
      </c>
      <c r="I313" s="229" t="s">
        <v>135</v>
      </c>
      <c r="J313" s="229" t="s">
        <v>362</v>
      </c>
      <c r="K313" s="131">
        <v>45</v>
      </c>
      <c r="L313" s="234" t="str">
        <f>IF(ISERROR(VLOOKUP(K313,Eje_Pilar_Prop!$C$2:$E$104,2,FALSE))," ",VLOOKUP(K313,Eje_Pilar_Prop!$C$2:$E$104,2,FALSE))</f>
        <v>Gobernanza e influencia local, regional e internacional</v>
      </c>
      <c r="M313" s="234" t="str">
        <f>IF(ISERROR(VLOOKUP(K313,Eje_Pilar_Prop!$C$2:$E$104,3,FALSE))," ",VLOOKUP(K313,Eje_Pilar_Prop!$C$2:$E$104,3,FALSE))</f>
        <v>Eje Transversal 4 Gobierno Legitimo, Fortalecimiento Local y Eficiencia</v>
      </c>
      <c r="N313" s="132">
        <v>1501</v>
      </c>
      <c r="O313" s="133">
        <v>80875088</v>
      </c>
      <c r="P313" s="131" t="s">
        <v>1361</v>
      </c>
      <c r="Q313" s="239">
        <v>16500000</v>
      </c>
      <c r="R313" s="65"/>
      <c r="S313" s="48"/>
      <c r="T313" s="49">
        <v>1</v>
      </c>
      <c r="U313" s="239">
        <v>6000000</v>
      </c>
      <c r="V313" s="251">
        <f t="shared" si="39"/>
        <v>22500000</v>
      </c>
      <c r="W313" s="257">
        <v>13500000</v>
      </c>
      <c r="X313" s="135">
        <v>44027</v>
      </c>
      <c r="Y313" s="135">
        <v>44028</v>
      </c>
      <c r="Z313" s="135">
        <v>44252</v>
      </c>
      <c r="AA313" s="136">
        <v>165</v>
      </c>
      <c r="AB313" s="136">
        <v>1</v>
      </c>
      <c r="AC313" s="136">
        <v>60</v>
      </c>
      <c r="AD313" s="133"/>
      <c r="AE313" s="137"/>
      <c r="AF313" s="135"/>
      <c r="AG313" s="134"/>
      <c r="AH313" s="131"/>
      <c r="AI313" s="131" t="s">
        <v>1474</v>
      </c>
      <c r="AJ313" s="131"/>
      <c r="AK313" s="131"/>
      <c r="AL313" s="138">
        <f t="shared" si="37"/>
        <v>0.6</v>
      </c>
      <c r="AN313" s="73">
        <f>IF(SUMPRODUCT((A$14:A313=A313)*(B$14:B313=B313)*(D$14:D313=D313))&gt;1,0,1)</f>
        <v>1</v>
      </c>
      <c r="AO313" s="50" t="str">
        <f t="shared" si="41"/>
        <v>Contratos de prestación de servicios profesionales y de apoyo a la gestión</v>
      </c>
      <c r="AP313" s="50" t="str">
        <f t="shared" si="42"/>
        <v>Contratación directa</v>
      </c>
      <c r="AQ313" s="50" t="str">
        <f>IF(ISBLANK(G313),1,IFERROR(VLOOKUP(G313,Tipo!$C$12:$C$27,1,FALSE),"NO"))</f>
        <v>Prestación de servicios profesionales y de apoyo a la gestión, o para la ejecución de trabajos artísticos que sólo puedan encomendarse a determinadas personas naturales;</v>
      </c>
      <c r="AR313" s="50" t="str">
        <f t="shared" si="43"/>
        <v>Inversión</v>
      </c>
      <c r="AS313" s="50" t="str">
        <f>IF(ISBLANK(K313),1,IFERROR(VLOOKUP(K313,Eje_Pilar_Prop!C297:C398,1,FALSE),"NO"))</f>
        <v>NO</v>
      </c>
      <c r="AT313" s="50" t="str">
        <f t="shared" si="40"/>
        <v>SECOP II</v>
      </c>
      <c r="AU313" s="38">
        <f t="shared" si="44"/>
        <v>1</v>
      </c>
      <c r="AV313" s="50" t="str">
        <f t="shared" si="38"/>
        <v>Bogotá Mejor para Todos</v>
      </c>
    </row>
    <row r="314" spans="1:48" ht="45" customHeight="1">
      <c r="A314" s="204">
        <v>305</v>
      </c>
      <c r="B314" s="131">
        <v>2020</v>
      </c>
      <c r="C314" s="131" t="s">
        <v>353</v>
      </c>
      <c r="D314" s="210" t="s">
        <v>740</v>
      </c>
      <c r="E314" s="210" t="s">
        <v>140</v>
      </c>
      <c r="F314" s="210" t="s">
        <v>34</v>
      </c>
      <c r="G314" s="210" t="s">
        <v>161</v>
      </c>
      <c r="H314" s="229" t="s">
        <v>990</v>
      </c>
      <c r="I314" s="229" t="s">
        <v>135</v>
      </c>
      <c r="J314" s="229" t="s">
        <v>362</v>
      </c>
      <c r="K314" s="131">
        <v>45</v>
      </c>
      <c r="L314" s="234" t="str">
        <f>IF(ISERROR(VLOOKUP(K314,Eje_Pilar_Prop!$C$2:$E$104,2,FALSE))," ",VLOOKUP(K314,Eje_Pilar_Prop!$C$2:$E$104,2,FALSE))</f>
        <v>Gobernanza e influencia local, regional e internacional</v>
      </c>
      <c r="M314" s="234" t="str">
        <f>IF(ISERROR(VLOOKUP(K314,Eje_Pilar_Prop!$C$2:$E$104,3,FALSE))," ",VLOOKUP(K314,Eje_Pilar_Prop!$C$2:$E$104,3,FALSE))</f>
        <v>Eje Transversal 4 Gobierno Legitimo, Fortalecimiento Local y Eficiencia</v>
      </c>
      <c r="N314" s="132">
        <v>1501</v>
      </c>
      <c r="O314" s="133">
        <v>80740722</v>
      </c>
      <c r="P314" s="131" t="s">
        <v>1362</v>
      </c>
      <c r="Q314" s="239">
        <v>23100000</v>
      </c>
      <c r="R314" s="65"/>
      <c r="S314" s="48"/>
      <c r="T314" s="49">
        <v>1</v>
      </c>
      <c r="U314" s="239">
        <v>8400000</v>
      </c>
      <c r="V314" s="251">
        <f t="shared" si="39"/>
        <v>31500000</v>
      </c>
      <c r="W314" s="257">
        <v>20020000</v>
      </c>
      <c r="X314" s="135">
        <v>44020</v>
      </c>
      <c r="Y314" s="135">
        <v>44020</v>
      </c>
      <c r="Z314" s="135">
        <v>44249</v>
      </c>
      <c r="AA314" s="136">
        <v>165</v>
      </c>
      <c r="AB314" s="136">
        <v>1</v>
      </c>
      <c r="AC314" s="136">
        <v>60</v>
      </c>
      <c r="AD314" s="133"/>
      <c r="AE314" s="137"/>
      <c r="AF314" s="135"/>
      <c r="AG314" s="134"/>
      <c r="AH314" s="131"/>
      <c r="AI314" s="131" t="s">
        <v>1474</v>
      </c>
      <c r="AJ314" s="131"/>
      <c r="AK314" s="131"/>
      <c r="AL314" s="138">
        <f t="shared" si="37"/>
        <v>0.63555555555555554</v>
      </c>
      <c r="AN314" s="73">
        <f>IF(SUMPRODUCT((A$14:A314=A314)*(B$14:B314=B314)*(D$14:D314=D314))&gt;1,0,1)</f>
        <v>1</v>
      </c>
      <c r="AO314" s="50" t="str">
        <f t="shared" si="41"/>
        <v>Contratos de prestación de servicios profesionales y de apoyo a la gestión</v>
      </c>
      <c r="AP314" s="50" t="str">
        <f t="shared" si="42"/>
        <v>Contratación directa</v>
      </c>
      <c r="AQ314" s="50" t="str">
        <f>IF(ISBLANK(G314),1,IFERROR(VLOOKUP(G314,Tipo!$C$12:$C$27,1,FALSE),"NO"))</f>
        <v>Prestación de servicios profesionales y de apoyo a la gestión, o para la ejecución de trabajos artísticos que sólo puedan encomendarse a determinadas personas naturales;</v>
      </c>
      <c r="AR314" s="50" t="str">
        <f t="shared" si="43"/>
        <v>Inversión</v>
      </c>
      <c r="AS314" s="50" t="str">
        <f>IF(ISBLANK(K314),1,IFERROR(VLOOKUP(K314,Eje_Pilar_Prop!C298:C399,1,FALSE),"NO"))</f>
        <v>NO</v>
      </c>
      <c r="AT314" s="50" t="str">
        <f t="shared" si="40"/>
        <v>SECOP II</v>
      </c>
      <c r="AU314" s="38">
        <f t="shared" si="44"/>
        <v>1</v>
      </c>
      <c r="AV314" s="50" t="str">
        <f t="shared" si="38"/>
        <v>Bogotá Mejor para Todos</v>
      </c>
    </row>
    <row r="315" spans="1:48" ht="45" customHeight="1">
      <c r="A315" s="204">
        <v>306</v>
      </c>
      <c r="B315" s="131">
        <v>2020</v>
      </c>
      <c r="C315" s="131" t="s">
        <v>353</v>
      </c>
      <c r="D315" s="210" t="s">
        <v>741</v>
      </c>
      <c r="E315" s="210" t="s">
        <v>140</v>
      </c>
      <c r="F315" s="210" t="s">
        <v>34</v>
      </c>
      <c r="G315" s="210" t="s">
        <v>161</v>
      </c>
      <c r="H315" s="229" t="s">
        <v>1018</v>
      </c>
      <c r="I315" s="229" t="s">
        <v>135</v>
      </c>
      <c r="J315" s="229" t="s">
        <v>362</v>
      </c>
      <c r="K315" s="131">
        <v>45</v>
      </c>
      <c r="L315" s="234" t="str">
        <f>IF(ISERROR(VLOOKUP(K315,Eje_Pilar_Prop!$C$2:$E$104,2,FALSE))," ",VLOOKUP(K315,Eje_Pilar_Prop!$C$2:$E$104,2,FALSE))</f>
        <v>Gobernanza e influencia local, regional e internacional</v>
      </c>
      <c r="M315" s="234" t="str">
        <f>IF(ISERROR(VLOOKUP(K315,Eje_Pilar_Prop!$C$2:$E$104,3,FALSE))," ",VLOOKUP(K315,Eje_Pilar_Prop!$C$2:$E$104,3,FALSE))</f>
        <v>Eje Transversal 4 Gobierno Legitimo, Fortalecimiento Local y Eficiencia</v>
      </c>
      <c r="N315" s="132">
        <v>1501</v>
      </c>
      <c r="O315" s="133">
        <v>63524101</v>
      </c>
      <c r="P315" s="131" t="s">
        <v>1119</v>
      </c>
      <c r="Q315" s="239">
        <v>21000000</v>
      </c>
      <c r="R315" s="65"/>
      <c r="S315" s="48"/>
      <c r="T315" s="49">
        <v>1</v>
      </c>
      <c r="U315" s="239">
        <v>8400000</v>
      </c>
      <c r="V315" s="251">
        <f t="shared" si="39"/>
        <v>29400000</v>
      </c>
      <c r="W315" s="257">
        <v>18060000</v>
      </c>
      <c r="X315" s="135">
        <v>44034</v>
      </c>
      <c r="Y315" s="135">
        <v>44034</v>
      </c>
      <c r="Z315" s="135">
        <v>44248</v>
      </c>
      <c r="AA315" s="136">
        <v>150</v>
      </c>
      <c r="AB315" s="136">
        <v>1</v>
      </c>
      <c r="AC315" s="136">
        <v>60</v>
      </c>
      <c r="AD315" s="133"/>
      <c r="AE315" s="137"/>
      <c r="AF315" s="135"/>
      <c r="AG315" s="134"/>
      <c r="AH315" s="131"/>
      <c r="AI315" s="131" t="s">
        <v>1474</v>
      </c>
      <c r="AJ315" s="131"/>
      <c r="AK315" s="131"/>
      <c r="AL315" s="138">
        <f t="shared" si="37"/>
        <v>0.61428571428571432</v>
      </c>
      <c r="AN315" s="73">
        <f>IF(SUMPRODUCT((A$14:A315=A315)*(B$14:B315=B315)*(D$14:D315=D315))&gt;1,0,1)</f>
        <v>1</v>
      </c>
      <c r="AO315" s="50" t="str">
        <f t="shared" si="41"/>
        <v>Contratos de prestación de servicios profesionales y de apoyo a la gestión</v>
      </c>
      <c r="AP315" s="50" t="str">
        <f t="shared" si="42"/>
        <v>Contratación directa</v>
      </c>
      <c r="AQ315" s="50" t="str">
        <f>IF(ISBLANK(G315),1,IFERROR(VLOOKUP(G315,Tipo!$C$12:$C$27,1,FALSE),"NO"))</f>
        <v>Prestación de servicios profesionales y de apoyo a la gestión, o para la ejecución de trabajos artísticos que sólo puedan encomendarse a determinadas personas naturales;</v>
      </c>
      <c r="AR315" s="50" t="str">
        <f t="shared" si="43"/>
        <v>Inversión</v>
      </c>
      <c r="AS315" s="50" t="str">
        <f>IF(ISBLANK(K315),1,IFERROR(VLOOKUP(K315,Eje_Pilar_Prop!C299:C400,1,FALSE),"NO"))</f>
        <v>NO</v>
      </c>
      <c r="AT315" s="50" t="str">
        <f t="shared" si="40"/>
        <v>SECOP II</v>
      </c>
      <c r="AU315" s="38">
        <f t="shared" si="44"/>
        <v>1</v>
      </c>
      <c r="AV315" s="50" t="str">
        <f t="shared" si="38"/>
        <v>Bogotá Mejor para Todos</v>
      </c>
    </row>
    <row r="316" spans="1:48" ht="45" customHeight="1">
      <c r="A316" s="204">
        <v>307</v>
      </c>
      <c r="B316" s="131">
        <v>2020</v>
      </c>
      <c r="C316" s="131" t="s">
        <v>353</v>
      </c>
      <c r="D316" s="210" t="s">
        <v>742</v>
      </c>
      <c r="E316" s="210" t="s">
        <v>140</v>
      </c>
      <c r="F316" s="210" t="s">
        <v>34</v>
      </c>
      <c r="G316" s="210" t="s">
        <v>161</v>
      </c>
      <c r="H316" s="229" t="s">
        <v>1018</v>
      </c>
      <c r="I316" s="229" t="s">
        <v>135</v>
      </c>
      <c r="J316" s="229" t="s">
        <v>362</v>
      </c>
      <c r="K316" s="131">
        <v>45</v>
      </c>
      <c r="L316" s="234" t="str">
        <f>IF(ISERROR(VLOOKUP(K316,Eje_Pilar_Prop!$C$2:$E$104,2,FALSE))," ",VLOOKUP(K316,Eje_Pilar_Prop!$C$2:$E$104,2,FALSE))</f>
        <v>Gobernanza e influencia local, regional e internacional</v>
      </c>
      <c r="M316" s="234" t="str">
        <f>IF(ISERROR(VLOOKUP(K316,Eje_Pilar_Prop!$C$2:$E$104,3,FALSE))," ",VLOOKUP(K316,Eje_Pilar_Prop!$C$2:$E$104,3,FALSE))</f>
        <v>Eje Transversal 4 Gobierno Legitimo, Fortalecimiento Local y Eficiencia</v>
      </c>
      <c r="N316" s="132">
        <v>1501</v>
      </c>
      <c r="O316" s="133">
        <v>1032458506</v>
      </c>
      <c r="P316" s="131" t="s">
        <v>1152</v>
      </c>
      <c r="Q316" s="239">
        <v>23100000</v>
      </c>
      <c r="R316" s="65"/>
      <c r="S316" s="48"/>
      <c r="T316" s="49">
        <v>1</v>
      </c>
      <c r="U316" s="239">
        <v>8400000</v>
      </c>
      <c r="V316" s="251">
        <f t="shared" si="39"/>
        <v>31500000</v>
      </c>
      <c r="W316" s="257">
        <v>19880000</v>
      </c>
      <c r="X316" s="135">
        <v>44020</v>
      </c>
      <c r="Y316" s="135">
        <v>44021</v>
      </c>
      <c r="Z316" s="135">
        <v>44250</v>
      </c>
      <c r="AA316" s="136">
        <v>165</v>
      </c>
      <c r="AB316" s="136">
        <v>1</v>
      </c>
      <c r="AC316" s="136">
        <v>60</v>
      </c>
      <c r="AD316" s="133"/>
      <c r="AE316" s="137"/>
      <c r="AF316" s="135"/>
      <c r="AG316" s="134"/>
      <c r="AH316" s="131"/>
      <c r="AI316" s="131" t="s">
        <v>1474</v>
      </c>
      <c r="AJ316" s="131"/>
      <c r="AK316" s="131"/>
      <c r="AL316" s="138">
        <f t="shared" si="37"/>
        <v>0.63111111111111107</v>
      </c>
      <c r="AN316" s="73">
        <f>IF(SUMPRODUCT((A$14:A316=A316)*(B$14:B316=B316)*(D$14:D316=D316))&gt;1,0,1)</f>
        <v>1</v>
      </c>
      <c r="AO316" s="50" t="str">
        <f t="shared" si="41"/>
        <v>Contratos de prestación de servicios profesionales y de apoyo a la gestión</v>
      </c>
      <c r="AP316" s="50" t="str">
        <f t="shared" si="42"/>
        <v>Contratación directa</v>
      </c>
      <c r="AQ316" s="50" t="str">
        <f>IF(ISBLANK(G316),1,IFERROR(VLOOKUP(G316,Tipo!$C$12:$C$27,1,FALSE),"NO"))</f>
        <v>Prestación de servicios profesionales y de apoyo a la gestión, o para la ejecución de trabajos artísticos que sólo puedan encomendarse a determinadas personas naturales;</v>
      </c>
      <c r="AR316" s="50" t="str">
        <f t="shared" si="43"/>
        <v>Inversión</v>
      </c>
      <c r="AS316" s="50" t="str">
        <f>IF(ISBLANK(K316),1,IFERROR(VLOOKUP(K316,Eje_Pilar_Prop!C300:C401,1,FALSE),"NO"))</f>
        <v>NO</v>
      </c>
      <c r="AT316" s="50" t="str">
        <f t="shared" si="40"/>
        <v>SECOP II</v>
      </c>
      <c r="AU316" s="38">
        <f t="shared" si="44"/>
        <v>1</v>
      </c>
      <c r="AV316" s="50" t="str">
        <f t="shared" si="38"/>
        <v>Bogotá Mejor para Todos</v>
      </c>
    </row>
    <row r="317" spans="1:48" ht="45" customHeight="1">
      <c r="A317" s="204">
        <v>308</v>
      </c>
      <c r="B317" s="131">
        <v>2020</v>
      </c>
      <c r="C317" s="131" t="s">
        <v>353</v>
      </c>
      <c r="D317" s="210" t="s">
        <v>743</v>
      </c>
      <c r="E317" s="210" t="s">
        <v>140</v>
      </c>
      <c r="F317" s="210" t="s">
        <v>34</v>
      </c>
      <c r="G317" s="210" t="s">
        <v>161</v>
      </c>
      <c r="H317" s="229" t="s">
        <v>931</v>
      </c>
      <c r="I317" s="229" t="s">
        <v>135</v>
      </c>
      <c r="J317" s="229" t="s">
        <v>362</v>
      </c>
      <c r="K317" s="131">
        <v>18</v>
      </c>
      <c r="L317" s="234" t="str">
        <f>IF(ISERROR(VLOOKUP(K317,Eje_Pilar_Prop!$C$2:$E$104,2,FALSE))," ",VLOOKUP(K317,Eje_Pilar_Prop!$C$2:$E$104,2,FALSE))</f>
        <v>Mejor movilidad para todos</v>
      </c>
      <c r="M317" s="234" t="str">
        <f>IF(ISERROR(VLOOKUP(K317,Eje_Pilar_Prop!$C$2:$E$104,3,FALSE))," ",VLOOKUP(K317,Eje_Pilar_Prop!$C$2:$E$104,3,FALSE))</f>
        <v>Pilar 2 Democracía Urbana</v>
      </c>
      <c r="N317" s="132">
        <v>1490</v>
      </c>
      <c r="O317" s="133">
        <v>22468429</v>
      </c>
      <c r="P317" s="131" t="s">
        <v>1215</v>
      </c>
      <c r="Q317" s="239">
        <v>27500000</v>
      </c>
      <c r="R317" s="65"/>
      <c r="S317" s="48"/>
      <c r="T317" s="49">
        <v>1</v>
      </c>
      <c r="U317" s="239">
        <v>10000000</v>
      </c>
      <c r="V317" s="285">
        <f t="shared" si="39"/>
        <v>37500000</v>
      </c>
      <c r="W317" s="306">
        <v>22500000</v>
      </c>
      <c r="X317" s="135">
        <v>44027</v>
      </c>
      <c r="Y317" s="135">
        <v>44028</v>
      </c>
      <c r="Z317" s="135">
        <v>44255</v>
      </c>
      <c r="AA317" s="136">
        <v>165</v>
      </c>
      <c r="AB317" s="136">
        <v>1</v>
      </c>
      <c r="AC317" s="136">
        <v>60</v>
      </c>
      <c r="AD317" s="133"/>
      <c r="AE317" s="137"/>
      <c r="AF317" s="135"/>
      <c r="AG317" s="134"/>
      <c r="AH317" s="131"/>
      <c r="AI317" s="131" t="s">
        <v>1474</v>
      </c>
      <c r="AJ317" s="131"/>
      <c r="AK317" s="131"/>
      <c r="AL317" s="138">
        <f t="shared" ref="AL317:AL380" si="45">IF(ISERROR(W317/V317),"-",(W317/V317))</f>
        <v>0.6</v>
      </c>
      <c r="AN317" s="73">
        <f>IF(SUMPRODUCT((A$14:A317=A317)*(B$14:B317=B317)*(D$14:D317=D317))&gt;1,0,1)</f>
        <v>1</v>
      </c>
      <c r="AO317" s="50" t="str">
        <f t="shared" si="41"/>
        <v>Contratos de prestación de servicios profesionales y de apoyo a la gestión</v>
      </c>
      <c r="AP317" s="50" t="str">
        <f t="shared" si="42"/>
        <v>Contratación directa</v>
      </c>
      <c r="AQ317" s="50" t="str">
        <f>IF(ISBLANK(G317),1,IFERROR(VLOOKUP(G317,Tipo!$C$12:$C$27,1,FALSE),"NO"))</f>
        <v>Prestación de servicios profesionales y de apoyo a la gestión, o para la ejecución de trabajos artísticos que sólo puedan encomendarse a determinadas personas naturales;</v>
      </c>
      <c r="AR317" s="50" t="str">
        <f t="shared" si="43"/>
        <v>Inversión</v>
      </c>
      <c r="AS317" s="50" t="str">
        <f>IF(ISBLANK(K317),1,IFERROR(VLOOKUP(K317,Eje_Pilar_Prop!C301:C402,1,FALSE),"NO"))</f>
        <v>NO</v>
      </c>
      <c r="AT317" s="50" t="str">
        <f t="shared" si="40"/>
        <v>SECOP II</v>
      </c>
      <c r="AU317" s="38">
        <f t="shared" si="44"/>
        <v>1</v>
      </c>
      <c r="AV317" s="50" t="str">
        <f t="shared" si="38"/>
        <v>Bogotá Mejor para Todos</v>
      </c>
    </row>
    <row r="318" spans="1:48" ht="45" customHeight="1">
      <c r="A318" s="204">
        <v>309</v>
      </c>
      <c r="B318" s="131">
        <v>2020</v>
      </c>
      <c r="C318" s="131" t="s">
        <v>353</v>
      </c>
      <c r="D318" s="210" t="s">
        <v>744</v>
      </c>
      <c r="E318" s="210" t="s">
        <v>140</v>
      </c>
      <c r="F318" s="210" t="s">
        <v>34</v>
      </c>
      <c r="G318" s="210" t="s">
        <v>161</v>
      </c>
      <c r="H318" s="229" t="s">
        <v>892</v>
      </c>
      <c r="I318" s="229" t="s">
        <v>135</v>
      </c>
      <c r="J318" s="229" t="s">
        <v>362</v>
      </c>
      <c r="K318" s="131">
        <v>45</v>
      </c>
      <c r="L318" s="234" t="str">
        <f>IF(ISERROR(VLOOKUP(K318,Eje_Pilar_Prop!$C$2:$E$104,2,FALSE))," ",VLOOKUP(K318,Eje_Pilar_Prop!$C$2:$E$104,2,FALSE))</f>
        <v>Gobernanza e influencia local, regional e internacional</v>
      </c>
      <c r="M318" s="234" t="str">
        <f>IF(ISERROR(VLOOKUP(K318,Eje_Pilar_Prop!$C$2:$E$104,3,FALSE))," ",VLOOKUP(K318,Eje_Pilar_Prop!$C$2:$E$104,3,FALSE))</f>
        <v>Eje Transversal 4 Gobierno Legitimo, Fortalecimiento Local y Eficiencia</v>
      </c>
      <c r="N318" s="132">
        <v>1501</v>
      </c>
      <c r="O318" s="133">
        <v>1013633805</v>
      </c>
      <c r="P318" s="131" t="s">
        <v>1363</v>
      </c>
      <c r="Q318" s="239">
        <v>23100000</v>
      </c>
      <c r="R318" s="65"/>
      <c r="S318" s="48"/>
      <c r="T318" s="49">
        <v>1</v>
      </c>
      <c r="U318" s="239">
        <v>8400000</v>
      </c>
      <c r="V318" s="251">
        <f t="shared" si="39"/>
        <v>31500000</v>
      </c>
      <c r="W318" s="257">
        <v>18060000</v>
      </c>
      <c r="X318" s="135">
        <v>44029</v>
      </c>
      <c r="Y318" s="135">
        <v>44034</v>
      </c>
      <c r="Z318" s="135">
        <v>44248</v>
      </c>
      <c r="AA318" s="136">
        <v>150</v>
      </c>
      <c r="AB318" s="136">
        <v>1</v>
      </c>
      <c r="AC318" s="136">
        <v>60</v>
      </c>
      <c r="AD318" s="133"/>
      <c r="AE318" s="137"/>
      <c r="AF318" s="135"/>
      <c r="AG318" s="134"/>
      <c r="AH318" s="131"/>
      <c r="AI318" s="131" t="s">
        <v>1474</v>
      </c>
      <c r="AJ318" s="131"/>
      <c r="AK318" s="131"/>
      <c r="AL318" s="138">
        <f t="shared" si="45"/>
        <v>0.57333333333333336</v>
      </c>
      <c r="AN318" s="73">
        <f>IF(SUMPRODUCT((A$14:A318=A318)*(B$14:B318=B318)*(D$14:D318=D318))&gt;1,0,1)</f>
        <v>1</v>
      </c>
      <c r="AO318" s="50" t="str">
        <f t="shared" si="41"/>
        <v>Contratos de prestación de servicios profesionales y de apoyo a la gestión</v>
      </c>
      <c r="AP318" s="50" t="str">
        <f t="shared" si="42"/>
        <v>Contratación directa</v>
      </c>
      <c r="AQ318" s="50" t="str">
        <f>IF(ISBLANK(G318),1,IFERROR(VLOOKUP(G318,Tipo!$C$12:$C$27,1,FALSE),"NO"))</f>
        <v>Prestación de servicios profesionales y de apoyo a la gestión, o para la ejecución de trabajos artísticos que sólo puedan encomendarse a determinadas personas naturales;</v>
      </c>
      <c r="AR318" s="50" t="str">
        <f t="shared" si="43"/>
        <v>Inversión</v>
      </c>
      <c r="AS318" s="50" t="str">
        <f>IF(ISBLANK(K318),1,IFERROR(VLOOKUP(K318,Eje_Pilar_Prop!C302:C403,1,FALSE),"NO"))</f>
        <v>NO</v>
      </c>
      <c r="AT318" s="50" t="str">
        <f t="shared" si="40"/>
        <v>SECOP II</v>
      </c>
      <c r="AU318" s="38">
        <f t="shared" si="44"/>
        <v>1</v>
      </c>
      <c r="AV318" s="50" t="str">
        <f t="shared" si="38"/>
        <v>Bogotá Mejor para Todos</v>
      </c>
    </row>
    <row r="319" spans="1:48" ht="45" customHeight="1">
      <c r="A319" s="204">
        <v>310</v>
      </c>
      <c r="B319" s="131">
        <v>2020</v>
      </c>
      <c r="C319" s="131" t="s">
        <v>353</v>
      </c>
      <c r="D319" s="210" t="s">
        <v>745</v>
      </c>
      <c r="E319" s="210" t="s">
        <v>140</v>
      </c>
      <c r="F319" s="210" t="s">
        <v>34</v>
      </c>
      <c r="G319" s="210" t="s">
        <v>161</v>
      </c>
      <c r="H319" s="229" t="s">
        <v>886</v>
      </c>
      <c r="I319" s="229" t="s">
        <v>135</v>
      </c>
      <c r="J319" s="229" t="s">
        <v>362</v>
      </c>
      <c r="K319" s="131">
        <v>45</v>
      </c>
      <c r="L319" s="234" t="str">
        <f>IF(ISERROR(VLOOKUP(K319,Eje_Pilar_Prop!$C$2:$E$104,2,FALSE))," ",VLOOKUP(K319,Eje_Pilar_Prop!$C$2:$E$104,2,FALSE))</f>
        <v>Gobernanza e influencia local, regional e internacional</v>
      </c>
      <c r="M319" s="234" t="str">
        <f>IF(ISERROR(VLOOKUP(K319,Eje_Pilar_Prop!$C$2:$E$104,3,FALSE))," ",VLOOKUP(K319,Eje_Pilar_Prop!$C$2:$E$104,3,FALSE))</f>
        <v>Eje Transversal 4 Gobierno Legitimo, Fortalecimiento Local y Eficiencia</v>
      </c>
      <c r="N319" s="132">
        <v>1501</v>
      </c>
      <c r="O319" s="133">
        <v>1136879118</v>
      </c>
      <c r="P319" s="131" t="s">
        <v>1364</v>
      </c>
      <c r="Q319" s="239">
        <v>12100000</v>
      </c>
      <c r="R319" s="65"/>
      <c r="S319" s="48"/>
      <c r="T319" s="287">
        <v>1</v>
      </c>
      <c r="U319" s="239">
        <v>4400000</v>
      </c>
      <c r="V319" s="251">
        <f t="shared" si="39"/>
        <v>16500000</v>
      </c>
      <c r="W319" s="257">
        <v>9973333</v>
      </c>
      <c r="X319" s="135">
        <v>44026</v>
      </c>
      <c r="Y319" s="135">
        <v>44027</v>
      </c>
      <c r="Z319" s="135">
        <v>44255</v>
      </c>
      <c r="AA319" s="136">
        <v>165</v>
      </c>
      <c r="AB319" s="136">
        <v>1</v>
      </c>
      <c r="AC319" s="136">
        <v>60</v>
      </c>
      <c r="AD319" s="133"/>
      <c r="AE319" s="137"/>
      <c r="AF319" s="135"/>
      <c r="AG319" s="134"/>
      <c r="AH319" s="131"/>
      <c r="AI319" s="131" t="s">
        <v>1474</v>
      </c>
      <c r="AJ319" s="131"/>
      <c r="AK319" s="131"/>
      <c r="AL319" s="138">
        <f t="shared" si="45"/>
        <v>0.60444442424242428</v>
      </c>
      <c r="AN319" s="73">
        <f>IF(SUMPRODUCT((A$14:A319=A319)*(B$14:B319=B319)*(D$14:D319=D319))&gt;1,0,1)</f>
        <v>1</v>
      </c>
      <c r="AO319" s="50" t="str">
        <f t="shared" si="41"/>
        <v>Contratos de prestación de servicios profesionales y de apoyo a la gestión</v>
      </c>
      <c r="AP319" s="50" t="str">
        <f t="shared" si="42"/>
        <v>Contratación directa</v>
      </c>
      <c r="AQ319" s="50" t="str">
        <f>IF(ISBLANK(G319),1,IFERROR(VLOOKUP(G319,Tipo!$C$12:$C$27,1,FALSE),"NO"))</f>
        <v>Prestación de servicios profesionales y de apoyo a la gestión, o para la ejecución de trabajos artísticos que sólo puedan encomendarse a determinadas personas naturales;</v>
      </c>
      <c r="AR319" s="50" t="str">
        <f t="shared" si="43"/>
        <v>Inversión</v>
      </c>
      <c r="AS319" s="50" t="str">
        <f>IF(ISBLANK(K319),1,IFERROR(VLOOKUP(K319,Eje_Pilar_Prop!C303:C404,1,FALSE),"NO"))</f>
        <v>NO</v>
      </c>
      <c r="AT319" s="50" t="str">
        <f t="shared" si="40"/>
        <v>SECOP II</v>
      </c>
      <c r="AU319" s="38">
        <f t="shared" si="44"/>
        <v>1</v>
      </c>
      <c r="AV319" s="50" t="str">
        <f t="shared" si="38"/>
        <v>Bogotá Mejor para Todos</v>
      </c>
    </row>
    <row r="320" spans="1:48" ht="45" customHeight="1">
      <c r="A320" s="204">
        <v>311</v>
      </c>
      <c r="B320" s="131">
        <v>2020</v>
      </c>
      <c r="C320" s="131" t="s">
        <v>353</v>
      </c>
      <c r="D320" s="210" t="s">
        <v>746</v>
      </c>
      <c r="E320" s="210" t="s">
        <v>140</v>
      </c>
      <c r="F320" s="210" t="s">
        <v>34</v>
      </c>
      <c r="G320" s="210" t="s">
        <v>161</v>
      </c>
      <c r="H320" s="229" t="s">
        <v>873</v>
      </c>
      <c r="I320" s="229" t="s">
        <v>135</v>
      </c>
      <c r="J320" s="229" t="s">
        <v>362</v>
      </c>
      <c r="K320" s="131">
        <v>45</v>
      </c>
      <c r="L320" s="234" t="str">
        <f>IF(ISERROR(VLOOKUP(K320,Eje_Pilar_Prop!$C$2:$E$104,2,FALSE))," ",VLOOKUP(K320,Eje_Pilar_Prop!$C$2:$E$104,2,FALSE))</f>
        <v>Gobernanza e influencia local, regional e internacional</v>
      </c>
      <c r="M320" s="234" t="str">
        <f>IF(ISERROR(VLOOKUP(K320,Eje_Pilar_Prop!$C$2:$E$104,3,FALSE))," ",VLOOKUP(K320,Eje_Pilar_Prop!$C$2:$E$104,3,FALSE))</f>
        <v>Eje Transversal 4 Gobierno Legitimo, Fortalecimiento Local y Eficiencia</v>
      </c>
      <c r="N320" s="132">
        <v>1501</v>
      </c>
      <c r="O320" s="133">
        <v>80814494</v>
      </c>
      <c r="P320" s="131" t="s">
        <v>1111</v>
      </c>
      <c r="Q320" s="239">
        <v>12650000</v>
      </c>
      <c r="R320" s="65"/>
      <c r="S320" s="48"/>
      <c r="T320" s="49">
        <v>1</v>
      </c>
      <c r="U320" s="239">
        <v>4600000</v>
      </c>
      <c r="V320" s="251">
        <f t="shared" si="39"/>
        <v>17250000</v>
      </c>
      <c r="W320" s="257">
        <v>10273333</v>
      </c>
      <c r="X320" s="135">
        <v>44028</v>
      </c>
      <c r="Y320" s="135">
        <v>44029</v>
      </c>
      <c r="Z320" s="135">
        <v>44255</v>
      </c>
      <c r="AA320" s="136">
        <v>165</v>
      </c>
      <c r="AB320" s="136">
        <v>1</v>
      </c>
      <c r="AC320" s="136">
        <v>60</v>
      </c>
      <c r="AD320" s="133"/>
      <c r="AE320" s="137"/>
      <c r="AF320" s="135"/>
      <c r="AG320" s="134"/>
      <c r="AH320" s="131"/>
      <c r="AI320" s="131" t="s">
        <v>1474</v>
      </c>
      <c r="AJ320" s="131"/>
      <c r="AK320" s="131"/>
      <c r="AL320" s="138">
        <f t="shared" si="45"/>
        <v>0.59555553623188406</v>
      </c>
      <c r="AN320" s="73">
        <f>IF(SUMPRODUCT((A$14:A320=A320)*(B$14:B320=B320)*(D$14:D320=D320))&gt;1,0,1)</f>
        <v>1</v>
      </c>
      <c r="AO320" s="50" t="str">
        <f t="shared" si="41"/>
        <v>Contratos de prestación de servicios profesionales y de apoyo a la gestión</v>
      </c>
      <c r="AP320" s="50" t="str">
        <f t="shared" si="42"/>
        <v>Contratación directa</v>
      </c>
      <c r="AQ320" s="50" t="str">
        <f>IF(ISBLANK(G320),1,IFERROR(VLOOKUP(G320,Tipo!$C$12:$C$27,1,FALSE),"NO"))</f>
        <v>Prestación de servicios profesionales y de apoyo a la gestión, o para la ejecución de trabajos artísticos que sólo puedan encomendarse a determinadas personas naturales;</v>
      </c>
      <c r="AR320" s="50" t="str">
        <f t="shared" si="43"/>
        <v>Inversión</v>
      </c>
      <c r="AS320" s="50" t="str">
        <f>IF(ISBLANK(K320),1,IFERROR(VLOOKUP(K320,Eje_Pilar_Prop!C304:C405,1,FALSE),"NO"))</f>
        <v>NO</v>
      </c>
      <c r="AT320" s="50" t="str">
        <f t="shared" si="40"/>
        <v>SECOP II</v>
      </c>
      <c r="AU320" s="38">
        <f t="shared" si="44"/>
        <v>1</v>
      </c>
      <c r="AV320" s="50" t="str">
        <f t="shared" si="38"/>
        <v>Bogotá Mejor para Todos</v>
      </c>
    </row>
    <row r="321" spans="1:48" ht="45" customHeight="1">
      <c r="A321" s="204">
        <v>312</v>
      </c>
      <c r="B321" s="131">
        <v>2020</v>
      </c>
      <c r="C321" s="131" t="s">
        <v>353</v>
      </c>
      <c r="D321" s="210" t="s">
        <v>747</v>
      </c>
      <c r="E321" s="210" t="s">
        <v>140</v>
      </c>
      <c r="F321" s="210" t="s">
        <v>34</v>
      </c>
      <c r="G321" s="210" t="s">
        <v>161</v>
      </c>
      <c r="H321" s="229" t="s">
        <v>931</v>
      </c>
      <c r="I321" s="229" t="s">
        <v>135</v>
      </c>
      <c r="J321" s="229" t="s">
        <v>362</v>
      </c>
      <c r="K321" s="131">
        <v>18</v>
      </c>
      <c r="L321" s="234" t="str">
        <f>IF(ISERROR(VLOOKUP(K321,Eje_Pilar_Prop!$C$2:$E$104,2,FALSE))," ",VLOOKUP(K321,Eje_Pilar_Prop!$C$2:$E$104,2,FALSE))</f>
        <v>Mejor movilidad para todos</v>
      </c>
      <c r="M321" s="234" t="str">
        <f>IF(ISERROR(VLOOKUP(K321,Eje_Pilar_Prop!$C$2:$E$104,3,FALSE))," ",VLOOKUP(K321,Eje_Pilar_Prop!$C$2:$E$104,3,FALSE))</f>
        <v>Pilar 2 Democracía Urbana</v>
      </c>
      <c r="N321" s="132">
        <v>1490</v>
      </c>
      <c r="O321" s="133">
        <v>92527035</v>
      </c>
      <c r="P321" s="131" t="s">
        <v>1220</v>
      </c>
      <c r="Q321" s="239">
        <v>27500000</v>
      </c>
      <c r="R321" s="65"/>
      <c r="S321" s="48"/>
      <c r="T321" s="49">
        <v>1</v>
      </c>
      <c r="U321" s="239">
        <v>10000000</v>
      </c>
      <c r="V321" s="285">
        <f t="shared" si="39"/>
        <v>37500000</v>
      </c>
      <c r="W321" s="306">
        <v>22333333</v>
      </c>
      <c r="X321" s="135">
        <v>44028</v>
      </c>
      <c r="Y321" s="135">
        <v>44029</v>
      </c>
      <c r="Z321" s="135">
        <v>44255</v>
      </c>
      <c r="AA321" s="136">
        <v>165</v>
      </c>
      <c r="AB321" s="136">
        <v>1</v>
      </c>
      <c r="AC321" s="136">
        <v>60</v>
      </c>
      <c r="AD321" s="133"/>
      <c r="AE321" s="137"/>
      <c r="AF321" s="135"/>
      <c r="AG321" s="134"/>
      <c r="AH321" s="131"/>
      <c r="AI321" s="131" t="s">
        <v>1474</v>
      </c>
      <c r="AJ321" s="131"/>
      <c r="AK321" s="131"/>
      <c r="AL321" s="138">
        <f t="shared" si="45"/>
        <v>0.59555554666666666</v>
      </c>
      <c r="AN321" s="73">
        <f>IF(SUMPRODUCT((A$14:A321=A321)*(B$14:B321=B321)*(D$14:D321=D321))&gt;1,0,1)</f>
        <v>1</v>
      </c>
      <c r="AO321" s="50" t="str">
        <f t="shared" si="41"/>
        <v>Contratos de prestación de servicios profesionales y de apoyo a la gestión</v>
      </c>
      <c r="AP321" s="50" t="str">
        <f t="shared" si="42"/>
        <v>Contratación directa</v>
      </c>
      <c r="AQ321" s="50" t="str">
        <f>IF(ISBLANK(G321),1,IFERROR(VLOOKUP(G321,Tipo!$C$12:$C$27,1,FALSE),"NO"))</f>
        <v>Prestación de servicios profesionales y de apoyo a la gestión, o para la ejecución de trabajos artísticos que sólo puedan encomendarse a determinadas personas naturales;</v>
      </c>
      <c r="AR321" s="50" t="str">
        <f t="shared" si="43"/>
        <v>Inversión</v>
      </c>
      <c r="AS321" s="50" t="str">
        <f>IF(ISBLANK(K321),1,IFERROR(VLOOKUP(K321,Eje_Pilar_Prop!C305:C406,1,FALSE),"NO"))</f>
        <v>NO</v>
      </c>
      <c r="AT321" s="50" t="str">
        <f t="shared" si="40"/>
        <v>SECOP II</v>
      </c>
      <c r="AU321" s="38">
        <f t="shared" si="44"/>
        <v>1</v>
      </c>
      <c r="AV321" s="50" t="str">
        <f t="shared" si="38"/>
        <v>Bogotá Mejor para Todos</v>
      </c>
    </row>
    <row r="322" spans="1:48" ht="45" customHeight="1">
      <c r="A322" s="204">
        <v>313</v>
      </c>
      <c r="B322" s="131">
        <v>2020</v>
      </c>
      <c r="C322" s="131" t="s">
        <v>353</v>
      </c>
      <c r="D322" s="210" t="s">
        <v>748</v>
      </c>
      <c r="E322" s="210" t="s">
        <v>140</v>
      </c>
      <c r="F322" s="210" t="s">
        <v>34</v>
      </c>
      <c r="G322" s="210" t="s">
        <v>161</v>
      </c>
      <c r="H322" s="229" t="s">
        <v>934</v>
      </c>
      <c r="I322" s="229" t="s">
        <v>135</v>
      </c>
      <c r="J322" s="229" t="s">
        <v>362</v>
      </c>
      <c r="K322" s="131">
        <v>45</v>
      </c>
      <c r="L322" s="234" t="str">
        <f>IF(ISERROR(VLOOKUP(K322,Eje_Pilar_Prop!$C$2:$E$104,2,FALSE))," ",VLOOKUP(K322,Eje_Pilar_Prop!$C$2:$E$104,2,FALSE))</f>
        <v>Gobernanza e influencia local, regional e internacional</v>
      </c>
      <c r="M322" s="234" t="str">
        <f>IF(ISERROR(VLOOKUP(K322,Eje_Pilar_Prop!$C$2:$E$104,3,FALSE))," ",VLOOKUP(K322,Eje_Pilar_Prop!$C$2:$E$104,3,FALSE))</f>
        <v>Eje Transversal 4 Gobierno Legitimo, Fortalecimiento Local y Eficiencia</v>
      </c>
      <c r="N322" s="132">
        <v>1501</v>
      </c>
      <c r="O322" s="133">
        <v>1032480238</v>
      </c>
      <c r="P322" s="131" t="s">
        <v>1365</v>
      </c>
      <c r="Q322" s="239">
        <v>27500000</v>
      </c>
      <c r="R322" s="65"/>
      <c r="S322" s="48"/>
      <c r="T322" s="49">
        <v>1</v>
      </c>
      <c r="U322" s="239">
        <v>10000000</v>
      </c>
      <c r="V322" s="251">
        <f t="shared" si="39"/>
        <v>37500000</v>
      </c>
      <c r="W322" s="257">
        <v>22833333</v>
      </c>
      <c r="X322" s="135">
        <v>44026</v>
      </c>
      <c r="Y322" s="135">
        <v>44026</v>
      </c>
      <c r="Z322" s="135">
        <v>44255</v>
      </c>
      <c r="AA322" s="136">
        <v>165</v>
      </c>
      <c r="AB322" s="136">
        <v>1</v>
      </c>
      <c r="AC322" s="136">
        <v>60</v>
      </c>
      <c r="AD322" s="133"/>
      <c r="AE322" s="137"/>
      <c r="AF322" s="135"/>
      <c r="AG322" s="134"/>
      <c r="AH322" s="131"/>
      <c r="AI322" s="131" t="s">
        <v>1474</v>
      </c>
      <c r="AJ322" s="131"/>
      <c r="AK322" s="131"/>
      <c r="AL322" s="138">
        <f t="shared" si="45"/>
        <v>0.60888887999999997</v>
      </c>
      <c r="AN322" s="73">
        <f>IF(SUMPRODUCT((A$14:A322=A322)*(B$14:B322=B322)*(D$14:D322=D322))&gt;1,0,1)</f>
        <v>1</v>
      </c>
      <c r="AO322" s="50" t="str">
        <f t="shared" si="41"/>
        <v>Contratos de prestación de servicios profesionales y de apoyo a la gestión</v>
      </c>
      <c r="AP322" s="50" t="str">
        <f t="shared" si="42"/>
        <v>Contratación directa</v>
      </c>
      <c r="AQ322" s="50" t="str">
        <f>IF(ISBLANK(G322),1,IFERROR(VLOOKUP(G322,Tipo!$C$12:$C$27,1,FALSE),"NO"))</f>
        <v>Prestación de servicios profesionales y de apoyo a la gestión, o para la ejecución de trabajos artísticos que sólo puedan encomendarse a determinadas personas naturales;</v>
      </c>
      <c r="AR322" s="50" t="str">
        <f t="shared" si="43"/>
        <v>Inversión</v>
      </c>
      <c r="AS322" s="50" t="str">
        <f>IF(ISBLANK(K322),1,IFERROR(VLOOKUP(K322,Eje_Pilar_Prop!C306:C407,1,FALSE),"NO"))</f>
        <v>NO</v>
      </c>
      <c r="AT322" s="50" t="str">
        <f t="shared" si="40"/>
        <v>SECOP II</v>
      </c>
      <c r="AU322" s="38">
        <f t="shared" si="44"/>
        <v>1</v>
      </c>
      <c r="AV322" s="50" t="str">
        <f t="shared" si="38"/>
        <v>Bogotá Mejor para Todos</v>
      </c>
    </row>
    <row r="323" spans="1:48" ht="45" customHeight="1">
      <c r="A323" s="204">
        <v>314</v>
      </c>
      <c r="B323" s="131">
        <v>2020</v>
      </c>
      <c r="C323" s="131" t="s">
        <v>353</v>
      </c>
      <c r="D323" s="210" t="s">
        <v>749</v>
      </c>
      <c r="E323" s="210" t="s">
        <v>140</v>
      </c>
      <c r="F323" s="210" t="s">
        <v>34</v>
      </c>
      <c r="G323" s="210" t="s">
        <v>161</v>
      </c>
      <c r="H323" s="229" t="s">
        <v>931</v>
      </c>
      <c r="I323" s="229" t="s">
        <v>135</v>
      </c>
      <c r="J323" s="229" t="s">
        <v>362</v>
      </c>
      <c r="K323" s="131">
        <v>18</v>
      </c>
      <c r="L323" s="234" t="str">
        <f>IF(ISERROR(VLOOKUP(K323,Eje_Pilar_Prop!$C$2:$E$104,2,FALSE))," ",VLOOKUP(K323,Eje_Pilar_Prop!$C$2:$E$104,2,FALSE))</f>
        <v>Mejor movilidad para todos</v>
      </c>
      <c r="M323" s="234" t="str">
        <f>IF(ISERROR(VLOOKUP(K323,Eje_Pilar_Prop!$C$2:$E$104,3,FALSE))," ",VLOOKUP(K323,Eje_Pilar_Prop!$C$2:$E$104,3,FALSE))</f>
        <v>Pilar 2 Democracía Urbana</v>
      </c>
      <c r="N323" s="132">
        <v>1490</v>
      </c>
      <c r="O323" s="133">
        <v>80206657</v>
      </c>
      <c r="P323" s="131" t="s">
        <v>1214</v>
      </c>
      <c r="Q323" s="239">
        <v>27500000</v>
      </c>
      <c r="R323" s="65"/>
      <c r="S323" s="48"/>
      <c r="T323" s="49">
        <v>1</v>
      </c>
      <c r="U323" s="239">
        <v>10000000</v>
      </c>
      <c r="V323" s="285">
        <f t="shared" si="39"/>
        <v>37500000</v>
      </c>
      <c r="W323" s="306">
        <v>22500000</v>
      </c>
      <c r="X323" s="135">
        <v>44027</v>
      </c>
      <c r="Y323" s="135">
        <v>44028</v>
      </c>
      <c r="Z323" s="135">
        <v>44255</v>
      </c>
      <c r="AA323" s="136">
        <v>165</v>
      </c>
      <c r="AB323" s="136">
        <v>1</v>
      </c>
      <c r="AC323" s="136">
        <v>60</v>
      </c>
      <c r="AD323" s="133"/>
      <c r="AE323" s="137"/>
      <c r="AF323" s="135"/>
      <c r="AG323" s="134"/>
      <c r="AH323" s="131"/>
      <c r="AI323" s="131" t="s">
        <v>1474</v>
      </c>
      <c r="AJ323" s="131"/>
      <c r="AK323" s="131"/>
      <c r="AL323" s="138">
        <f t="shared" si="45"/>
        <v>0.6</v>
      </c>
      <c r="AN323" s="73">
        <f>IF(SUMPRODUCT((A$14:A323=A323)*(B$14:B323=B323)*(D$14:D323=D323))&gt;1,0,1)</f>
        <v>1</v>
      </c>
      <c r="AO323" s="50" t="str">
        <f t="shared" si="41"/>
        <v>Contratos de prestación de servicios profesionales y de apoyo a la gestión</v>
      </c>
      <c r="AP323" s="50" t="str">
        <f t="shared" si="42"/>
        <v>Contratación directa</v>
      </c>
      <c r="AQ323" s="50" t="str">
        <f>IF(ISBLANK(G323),1,IFERROR(VLOOKUP(G323,Tipo!$C$12:$C$27,1,FALSE),"NO"))</f>
        <v>Prestación de servicios profesionales y de apoyo a la gestión, o para la ejecución de trabajos artísticos que sólo puedan encomendarse a determinadas personas naturales;</v>
      </c>
      <c r="AR323" s="50" t="str">
        <f t="shared" si="43"/>
        <v>Inversión</v>
      </c>
      <c r="AS323" s="50" t="str">
        <f>IF(ISBLANK(K323),1,IFERROR(VLOOKUP(K323,Eje_Pilar_Prop!C307:C408,1,FALSE),"NO"))</f>
        <v>NO</v>
      </c>
      <c r="AT323" s="50" t="str">
        <f t="shared" si="40"/>
        <v>SECOP II</v>
      </c>
      <c r="AU323" s="38">
        <f t="shared" si="44"/>
        <v>1</v>
      </c>
      <c r="AV323" s="50" t="str">
        <f t="shared" si="38"/>
        <v>Bogotá Mejor para Todos</v>
      </c>
    </row>
    <row r="324" spans="1:48" ht="45" customHeight="1">
      <c r="A324" s="204">
        <v>316</v>
      </c>
      <c r="B324" s="131">
        <v>2020</v>
      </c>
      <c r="C324" s="131" t="s">
        <v>353</v>
      </c>
      <c r="D324" s="210" t="s">
        <v>750</v>
      </c>
      <c r="E324" s="210" t="s">
        <v>140</v>
      </c>
      <c r="F324" s="210" t="s">
        <v>34</v>
      </c>
      <c r="G324" s="210" t="s">
        <v>161</v>
      </c>
      <c r="H324" s="229" t="s">
        <v>1005</v>
      </c>
      <c r="I324" s="229" t="s">
        <v>135</v>
      </c>
      <c r="J324" s="229" t="s">
        <v>362</v>
      </c>
      <c r="K324" s="131">
        <v>19</v>
      </c>
      <c r="L324" s="234" t="str">
        <f>IF(ISERROR(VLOOKUP(K324,Eje_Pilar_Prop!$C$2:$E$104,2,FALSE))," ",VLOOKUP(K324,Eje_Pilar_Prop!$C$2:$E$104,2,FALSE))</f>
        <v>Seguridad y convivencia para todos</v>
      </c>
      <c r="M324" s="234" t="str">
        <f>IF(ISERROR(VLOOKUP(K324,Eje_Pilar_Prop!$C$2:$E$104,3,FALSE))," ",VLOOKUP(K324,Eje_Pilar_Prop!$C$2:$E$104,3,FALSE))</f>
        <v>Pilar 3 Construcción de Comunidad y Cultura Ciudadana</v>
      </c>
      <c r="N324" s="132">
        <v>1495</v>
      </c>
      <c r="O324" s="133">
        <v>79048954</v>
      </c>
      <c r="P324" s="131" t="s">
        <v>1366</v>
      </c>
      <c r="Q324" s="239">
        <v>8500000</v>
      </c>
      <c r="R324" s="65"/>
      <c r="S324" s="48"/>
      <c r="T324" s="49">
        <v>1</v>
      </c>
      <c r="U324" s="239">
        <v>3400000</v>
      </c>
      <c r="V324" s="251">
        <f t="shared" si="39"/>
        <v>11900000</v>
      </c>
      <c r="W324" s="306">
        <v>7366667</v>
      </c>
      <c r="X324" s="135">
        <v>44029</v>
      </c>
      <c r="Y324" s="135">
        <v>44033</v>
      </c>
      <c r="Z324" s="135">
        <v>44247</v>
      </c>
      <c r="AA324" s="136">
        <v>150</v>
      </c>
      <c r="AB324" s="136">
        <v>1</v>
      </c>
      <c r="AC324" s="136">
        <v>60</v>
      </c>
      <c r="AD324" s="133"/>
      <c r="AE324" s="137"/>
      <c r="AF324" s="135"/>
      <c r="AG324" s="134"/>
      <c r="AH324" s="131"/>
      <c r="AI324" s="131" t="s">
        <v>1474</v>
      </c>
      <c r="AJ324" s="131"/>
      <c r="AK324" s="131"/>
      <c r="AL324" s="138">
        <f t="shared" si="45"/>
        <v>0.61904764705882354</v>
      </c>
      <c r="AN324" s="73">
        <f>IF(SUMPRODUCT((A$14:A324=A324)*(B$14:B324=B324)*(D$14:D324=D324))&gt;1,0,1)</f>
        <v>1</v>
      </c>
      <c r="AO324" s="50" t="str">
        <f t="shared" si="41"/>
        <v>Contratos de prestación de servicios profesionales y de apoyo a la gestión</v>
      </c>
      <c r="AP324" s="50" t="str">
        <f t="shared" si="42"/>
        <v>Contratación directa</v>
      </c>
      <c r="AQ324" s="50" t="str">
        <f>IF(ISBLANK(G324),1,IFERROR(VLOOKUP(G324,Tipo!$C$12:$C$27,1,FALSE),"NO"))</f>
        <v>Prestación de servicios profesionales y de apoyo a la gestión, o para la ejecución de trabajos artísticos que sólo puedan encomendarse a determinadas personas naturales;</v>
      </c>
      <c r="AR324" s="50" t="str">
        <f t="shared" si="43"/>
        <v>Inversión</v>
      </c>
      <c r="AS324" s="50" t="str">
        <f>IF(ISBLANK(K324),1,IFERROR(VLOOKUP(K324,Eje_Pilar_Prop!C308:C409,1,FALSE),"NO"))</f>
        <v>NO</v>
      </c>
      <c r="AT324" s="50" t="str">
        <f t="shared" si="40"/>
        <v>SECOP II</v>
      </c>
      <c r="AU324" s="38">
        <f t="shared" si="44"/>
        <v>1</v>
      </c>
      <c r="AV324" s="50" t="str">
        <f t="shared" si="38"/>
        <v>Bogotá Mejor para Todos</v>
      </c>
    </row>
    <row r="325" spans="1:48" ht="45" customHeight="1">
      <c r="A325" s="204">
        <v>317</v>
      </c>
      <c r="B325" s="131">
        <v>2020</v>
      </c>
      <c r="C325" s="131" t="s">
        <v>353</v>
      </c>
      <c r="D325" s="210" t="s">
        <v>751</v>
      </c>
      <c r="E325" s="210" t="s">
        <v>140</v>
      </c>
      <c r="F325" s="210" t="s">
        <v>34</v>
      </c>
      <c r="G325" s="210" t="s">
        <v>161</v>
      </c>
      <c r="H325" s="229" t="s">
        <v>876</v>
      </c>
      <c r="I325" s="229" t="s">
        <v>135</v>
      </c>
      <c r="J325" s="229" t="s">
        <v>362</v>
      </c>
      <c r="K325" s="131">
        <v>45</v>
      </c>
      <c r="L325" s="234" t="str">
        <f>IF(ISERROR(VLOOKUP(K325,Eje_Pilar_Prop!$C$2:$E$104,2,FALSE))," ",VLOOKUP(K325,Eje_Pilar_Prop!$C$2:$E$104,2,FALSE))</f>
        <v>Gobernanza e influencia local, regional e internacional</v>
      </c>
      <c r="M325" s="234" t="str">
        <f>IF(ISERROR(VLOOKUP(K325,Eje_Pilar_Prop!$C$2:$E$104,3,FALSE))," ",VLOOKUP(K325,Eje_Pilar_Prop!$C$2:$E$104,3,FALSE))</f>
        <v>Eje Transversal 4 Gobierno Legitimo, Fortalecimiento Local y Eficiencia</v>
      </c>
      <c r="N325" s="132">
        <v>1501</v>
      </c>
      <c r="O325" s="133">
        <v>1053823043</v>
      </c>
      <c r="P325" s="131" t="s">
        <v>1367</v>
      </c>
      <c r="Q325" s="239">
        <v>15000000</v>
      </c>
      <c r="R325" s="65"/>
      <c r="S325" s="48"/>
      <c r="T325" s="49">
        <v>1</v>
      </c>
      <c r="U325" s="239">
        <v>3000000</v>
      </c>
      <c r="V325" s="251">
        <f t="shared" si="39"/>
        <v>18000000</v>
      </c>
      <c r="W325" s="257">
        <v>12300000</v>
      </c>
      <c r="X325" s="135">
        <v>44039</v>
      </c>
      <c r="Y325" s="135">
        <v>44040</v>
      </c>
      <c r="Z325" s="135">
        <v>44223</v>
      </c>
      <c r="AA325" s="136">
        <v>150</v>
      </c>
      <c r="AB325" s="136">
        <v>1</v>
      </c>
      <c r="AC325" s="136">
        <v>30</v>
      </c>
      <c r="AD325" s="133"/>
      <c r="AE325" s="137"/>
      <c r="AF325" s="135"/>
      <c r="AG325" s="134"/>
      <c r="AH325" s="131"/>
      <c r="AI325" s="131" t="s">
        <v>1474</v>
      </c>
      <c r="AJ325" s="131"/>
      <c r="AK325" s="131"/>
      <c r="AL325" s="138">
        <f t="shared" si="45"/>
        <v>0.68333333333333335</v>
      </c>
      <c r="AN325" s="73">
        <f>IF(SUMPRODUCT((A$14:A325=A325)*(B$14:B325=B325)*(D$14:D325=D325))&gt;1,0,1)</f>
        <v>1</v>
      </c>
      <c r="AO325" s="50" t="str">
        <f t="shared" si="41"/>
        <v>Contratos de prestación de servicios profesionales y de apoyo a la gestión</v>
      </c>
      <c r="AP325" s="50" t="str">
        <f t="shared" si="42"/>
        <v>Contratación directa</v>
      </c>
      <c r="AQ325" s="50" t="str">
        <f>IF(ISBLANK(G325),1,IFERROR(VLOOKUP(G325,Tipo!$C$12:$C$27,1,FALSE),"NO"))</f>
        <v>Prestación de servicios profesionales y de apoyo a la gestión, o para la ejecución de trabajos artísticos que sólo puedan encomendarse a determinadas personas naturales;</v>
      </c>
      <c r="AR325" s="50" t="str">
        <f t="shared" si="43"/>
        <v>Inversión</v>
      </c>
      <c r="AS325" s="50" t="str">
        <f>IF(ISBLANK(K325),1,IFERROR(VLOOKUP(K325,Eje_Pilar_Prop!C309:C410,1,FALSE),"NO"))</f>
        <v>NO</v>
      </c>
      <c r="AT325" s="50" t="str">
        <f t="shared" si="40"/>
        <v>SECOP II</v>
      </c>
      <c r="AU325" s="38">
        <f t="shared" si="44"/>
        <v>1</v>
      </c>
      <c r="AV325" s="50" t="str">
        <f t="shared" si="38"/>
        <v>Bogotá Mejor para Todos</v>
      </c>
    </row>
    <row r="326" spans="1:48" ht="45" customHeight="1">
      <c r="A326" s="204">
        <v>318</v>
      </c>
      <c r="B326" s="131">
        <v>2020</v>
      </c>
      <c r="C326" s="131" t="s">
        <v>353</v>
      </c>
      <c r="D326" s="210" t="s">
        <v>752</v>
      </c>
      <c r="E326" s="210" t="s">
        <v>140</v>
      </c>
      <c r="F326" s="210" t="s">
        <v>34</v>
      </c>
      <c r="G326" s="210" t="s">
        <v>161</v>
      </c>
      <c r="H326" s="229" t="s">
        <v>1019</v>
      </c>
      <c r="I326" s="229" t="s">
        <v>135</v>
      </c>
      <c r="J326" s="229" t="s">
        <v>362</v>
      </c>
      <c r="K326" s="131">
        <v>45</v>
      </c>
      <c r="L326" s="234" t="str">
        <f>IF(ISERROR(VLOOKUP(K326,Eje_Pilar_Prop!$C$2:$E$104,2,FALSE))," ",VLOOKUP(K326,Eje_Pilar_Prop!$C$2:$E$104,2,FALSE))</f>
        <v>Gobernanza e influencia local, regional e internacional</v>
      </c>
      <c r="M326" s="234" t="str">
        <f>IF(ISERROR(VLOOKUP(K326,Eje_Pilar_Prop!$C$2:$E$104,3,FALSE))," ",VLOOKUP(K326,Eje_Pilar_Prop!$C$2:$E$104,3,FALSE))</f>
        <v>Eje Transversal 4 Gobierno Legitimo, Fortalecimiento Local y Eficiencia</v>
      </c>
      <c r="N326" s="132">
        <v>1501</v>
      </c>
      <c r="O326" s="133">
        <v>1072466895</v>
      </c>
      <c r="P326" s="131" t="s">
        <v>1368</v>
      </c>
      <c r="Q326" s="239">
        <v>20900000</v>
      </c>
      <c r="R326" s="65"/>
      <c r="S326" s="48"/>
      <c r="T326" s="49">
        <v>0</v>
      </c>
      <c r="U326" s="239">
        <v>0</v>
      </c>
      <c r="V326" s="251">
        <f t="shared" si="39"/>
        <v>20900000</v>
      </c>
      <c r="W326" s="257">
        <v>17100000</v>
      </c>
      <c r="X326" s="135">
        <v>44027</v>
      </c>
      <c r="Y326" s="135">
        <v>44028</v>
      </c>
      <c r="Z326" s="135">
        <v>44195</v>
      </c>
      <c r="AA326" s="136">
        <v>165</v>
      </c>
      <c r="AB326" s="136">
        <v>0</v>
      </c>
      <c r="AC326" s="136">
        <v>0</v>
      </c>
      <c r="AD326" s="133"/>
      <c r="AE326" s="137"/>
      <c r="AF326" s="135"/>
      <c r="AG326" s="134"/>
      <c r="AH326" s="131"/>
      <c r="AI326" s="131"/>
      <c r="AJ326" s="131" t="s">
        <v>1474</v>
      </c>
      <c r="AK326" s="131"/>
      <c r="AL326" s="138">
        <f t="shared" si="45"/>
        <v>0.81818181818181823</v>
      </c>
      <c r="AN326" s="73">
        <f>IF(SUMPRODUCT((A$14:A326=A326)*(B$14:B326=B326)*(D$14:D326=D326))&gt;1,0,1)</f>
        <v>1</v>
      </c>
      <c r="AO326" s="50" t="str">
        <f t="shared" si="41"/>
        <v>Contratos de prestación de servicios profesionales y de apoyo a la gestión</v>
      </c>
      <c r="AP326" s="50" t="str">
        <f t="shared" si="42"/>
        <v>Contratación directa</v>
      </c>
      <c r="AQ326" s="50" t="str">
        <f>IF(ISBLANK(G326),1,IFERROR(VLOOKUP(G326,Tipo!$C$12:$C$27,1,FALSE),"NO"))</f>
        <v>Prestación de servicios profesionales y de apoyo a la gestión, o para la ejecución de trabajos artísticos que sólo puedan encomendarse a determinadas personas naturales;</v>
      </c>
      <c r="AR326" s="50" t="str">
        <f t="shared" si="43"/>
        <v>Inversión</v>
      </c>
      <c r="AS326" s="50" t="str">
        <f>IF(ISBLANK(K326),1,IFERROR(VLOOKUP(K326,Eje_Pilar_Prop!C310:C411,1,FALSE),"NO"))</f>
        <v>NO</v>
      </c>
      <c r="AT326" s="50" t="str">
        <f t="shared" si="40"/>
        <v>SECOP II</v>
      </c>
      <c r="AU326" s="38">
        <f t="shared" si="44"/>
        <v>1</v>
      </c>
      <c r="AV326" s="50" t="str">
        <f t="shared" si="38"/>
        <v>Bogotá Mejor para Todos</v>
      </c>
    </row>
    <row r="327" spans="1:48" ht="45" customHeight="1">
      <c r="A327" s="204">
        <v>319</v>
      </c>
      <c r="B327" s="131">
        <v>2020</v>
      </c>
      <c r="C327" s="131" t="s">
        <v>353</v>
      </c>
      <c r="D327" s="210" t="s">
        <v>753</v>
      </c>
      <c r="E327" s="210" t="s">
        <v>140</v>
      </c>
      <c r="F327" s="210" t="s">
        <v>34</v>
      </c>
      <c r="G327" s="210" t="s">
        <v>161</v>
      </c>
      <c r="H327" s="229" t="s">
        <v>921</v>
      </c>
      <c r="I327" s="229" t="s">
        <v>135</v>
      </c>
      <c r="J327" s="229" t="s">
        <v>362</v>
      </c>
      <c r="K327" s="131">
        <v>18</v>
      </c>
      <c r="L327" s="234" t="str">
        <f>IF(ISERROR(VLOOKUP(K327,Eje_Pilar_Prop!$C$2:$E$104,2,FALSE))," ",VLOOKUP(K327,Eje_Pilar_Prop!$C$2:$E$104,2,FALSE))</f>
        <v>Mejor movilidad para todos</v>
      </c>
      <c r="M327" s="234" t="str">
        <f>IF(ISERROR(VLOOKUP(K327,Eje_Pilar_Prop!$C$2:$E$104,3,FALSE))," ",VLOOKUP(K327,Eje_Pilar_Prop!$C$2:$E$104,3,FALSE))</f>
        <v>Pilar 2 Democracía Urbana</v>
      </c>
      <c r="N327" s="132">
        <v>1490</v>
      </c>
      <c r="O327" s="133">
        <v>51876973</v>
      </c>
      <c r="P327" s="131" t="s">
        <v>1183</v>
      </c>
      <c r="Q327" s="239">
        <v>15950000</v>
      </c>
      <c r="R327" s="65"/>
      <c r="S327" s="48"/>
      <c r="T327" s="49">
        <v>1</v>
      </c>
      <c r="U327" s="239">
        <v>5800000</v>
      </c>
      <c r="V327" s="285">
        <f t="shared" si="39"/>
        <v>21750000</v>
      </c>
      <c r="W327" s="306">
        <v>13146667</v>
      </c>
      <c r="X327" s="135">
        <v>44026</v>
      </c>
      <c r="Y327" s="135">
        <v>44027</v>
      </c>
      <c r="Z327" s="135">
        <v>44255</v>
      </c>
      <c r="AA327" s="136">
        <v>165</v>
      </c>
      <c r="AB327" s="136">
        <v>1</v>
      </c>
      <c r="AC327" s="136">
        <v>60</v>
      </c>
      <c r="AD327" s="133"/>
      <c r="AE327" s="137"/>
      <c r="AF327" s="135"/>
      <c r="AG327" s="134"/>
      <c r="AH327" s="131"/>
      <c r="AI327" s="131" t="s">
        <v>1474</v>
      </c>
      <c r="AJ327" s="131"/>
      <c r="AK327" s="131"/>
      <c r="AL327" s="138">
        <f t="shared" si="45"/>
        <v>0.60444445977011496</v>
      </c>
      <c r="AN327" s="73">
        <f>IF(SUMPRODUCT((A$14:A327=A327)*(B$14:B327=B327)*(D$14:D327=D327))&gt;1,0,1)</f>
        <v>1</v>
      </c>
      <c r="AO327" s="50" t="str">
        <f t="shared" si="41"/>
        <v>Contratos de prestación de servicios profesionales y de apoyo a la gestión</v>
      </c>
      <c r="AP327" s="50" t="str">
        <f t="shared" si="42"/>
        <v>Contratación directa</v>
      </c>
      <c r="AQ327" s="50" t="str">
        <f>IF(ISBLANK(G327),1,IFERROR(VLOOKUP(G327,Tipo!$C$12:$C$27,1,FALSE),"NO"))</f>
        <v>Prestación de servicios profesionales y de apoyo a la gestión, o para la ejecución de trabajos artísticos que sólo puedan encomendarse a determinadas personas naturales;</v>
      </c>
      <c r="AR327" s="50" t="str">
        <f t="shared" si="43"/>
        <v>Inversión</v>
      </c>
      <c r="AS327" s="50" t="str">
        <f>IF(ISBLANK(K327),1,IFERROR(VLOOKUP(K327,Eje_Pilar_Prop!C311:C412,1,FALSE),"NO"))</f>
        <v>NO</v>
      </c>
      <c r="AT327" s="50" t="str">
        <f t="shared" si="40"/>
        <v>SECOP II</v>
      </c>
      <c r="AU327" s="38">
        <f t="shared" si="44"/>
        <v>1</v>
      </c>
      <c r="AV327" s="50" t="str">
        <f t="shared" si="38"/>
        <v>Bogotá Mejor para Todos</v>
      </c>
    </row>
    <row r="328" spans="1:48" ht="45" customHeight="1">
      <c r="A328" s="204">
        <v>320</v>
      </c>
      <c r="B328" s="131">
        <v>2020</v>
      </c>
      <c r="C328" s="131" t="s">
        <v>353</v>
      </c>
      <c r="D328" s="210" t="s">
        <v>754</v>
      </c>
      <c r="E328" s="210" t="s">
        <v>140</v>
      </c>
      <c r="F328" s="210" t="s">
        <v>34</v>
      </c>
      <c r="G328" s="210" t="s">
        <v>161</v>
      </c>
      <c r="H328" s="229" t="s">
        <v>1020</v>
      </c>
      <c r="I328" s="229" t="s">
        <v>135</v>
      </c>
      <c r="J328" s="229" t="s">
        <v>362</v>
      </c>
      <c r="K328" s="131">
        <v>45</v>
      </c>
      <c r="L328" s="234" t="str">
        <f>IF(ISERROR(VLOOKUP(K328,Eje_Pilar_Prop!$C$2:$E$104,2,FALSE))," ",VLOOKUP(K328,Eje_Pilar_Prop!$C$2:$E$104,2,FALSE))</f>
        <v>Gobernanza e influencia local, regional e internacional</v>
      </c>
      <c r="M328" s="234" t="str">
        <f>IF(ISERROR(VLOOKUP(K328,Eje_Pilar_Prop!$C$2:$E$104,3,FALSE))," ",VLOOKUP(K328,Eje_Pilar_Prop!$C$2:$E$104,3,FALSE))</f>
        <v>Eje Transversal 4 Gobierno Legitimo, Fortalecimiento Local y Eficiencia</v>
      </c>
      <c r="N328" s="132">
        <v>1529</v>
      </c>
      <c r="O328" s="133">
        <v>52872434</v>
      </c>
      <c r="P328" s="131" t="s">
        <v>1369</v>
      </c>
      <c r="Q328" s="239">
        <v>21000000</v>
      </c>
      <c r="R328" s="65"/>
      <c r="S328" s="48"/>
      <c r="T328" s="49">
        <v>1</v>
      </c>
      <c r="U328" s="239">
        <v>8400000</v>
      </c>
      <c r="V328" s="251">
        <f t="shared" si="39"/>
        <v>29400000</v>
      </c>
      <c r="W328" s="306">
        <v>16520000</v>
      </c>
      <c r="X328" s="135">
        <v>44039</v>
      </c>
      <c r="Y328" s="135">
        <v>44046</v>
      </c>
      <c r="Z328" s="135">
        <v>44255</v>
      </c>
      <c r="AA328" s="136">
        <v>150</v>
      </c>
      <c r="AB328" s="136">
        <v>1</v>
      </c>
      <c r="AC328" s="136">
        <v>60</v>
      </c>
      <c r="AD328" s="133"/>
      <c r="AE328" s="137"/>
      <c r="AF328" s="135"/>
      <c r="AG328" s="134"/>
      <c r="AH328" s="131"/>
      <c r="AI328" s="131" t="s">
        <v>1474</v>
      </c>
      <c r="AJ328" s="131"/>
      <c r="AK328" s="131"/>
      <c r="AL328" s="138">
        <f t="shared" si="45"/>
        <v>0.56190476190476191</v>
      </c>
      <c r="AN328" s="73">
        <f>IF(SUMPRODUCT((A$14:A328=A328)*(B$14:B328=B328)*(D$14:D328=D328))&gt;1,0,1)</f>
        <v>1</v>
      </c>
      <c r="AO328" s="50" t="str">
        <f t="shared" si="41"/>
        <v>Contratos de prestación de servicios profesionales y de apoyo a la gestión</v>
      </c>
      <c r="AP328" s="50" t="str">
        <f t="shared" si="42"/>
        <v>Contratación directa</v>
      </c>
      <c r="AQ328" s="50" t="str">
        <f>IF(ISBLANK(G328),1,IFERROR(VLOOKUP(G328,Tipo!$C$12:$C$27,1,FALSE),"NO"))</f>
        <v>Prestación de servicios profesionales y de apoyo a la gestión, o para la ejecución de trabajos artísticos que sólo puedan encomendarse a determinadas personas naturales;</v>
      </c>
      <c r="AR328" s="50" t="str">
        <f t="shared" si="43"/>
        <v>Inversión</v>
      </c>
      <c r="AS328" s="50" t="str">
        <f>IF(ISBLANK(K328),1,IFERROR(VLOOKUP(K328,Eje_Pilar_Prop!C312:C413,1,FALSE),"NO"))</f>
        <v>NO</v>
      </c>
      <c r="AT328" s="50" t="str">
        <f t="shared" si="40"/>
        <v>SECOP II</v>
      </c>
      <c r="AU328" s="38">
        <f t="shared" si="44"/>
        <v>1</v>
      </c>
      <c r="AV328" s="50" t="str">
        <f t="shared" si="38"/>
        <v>Bogotá Mejor para Todos</v>
      </c>
    </row>
    <row r="329" spans="1:48" ht="45" customHeight="1">
      <c r="A329" s="204">
        <v>321</v>
      </c>
      <c r="B329" s="131">
        <v>2020</v>
      </c>
      <c r="C329" s="131" t="s">
        <v>353</v>
      </c>
      <c r="D329" s="210" t="s">
        <v>755</v>
      </c>
      <c r="E329" s="210" t="s">
        <v>140</v>
      </c>
      <c r="F329" s="210" t="s">
        <v>34</v>
      </c>
      <c r="G329" s="210" t="s">
        <v>161</v>
      </c>
      <c r="H329" s="229" t="s">
        <v>1021</v>
      </c>
      <c r="I329" s="229" t="s">
        <v>135</v>
      </c>
      <c r="J329" s="229" t="s">
        <v>362</v>
      </c>
      <c r="K329" s="131">
        <v>45</v>
      </c>
      <c r="L329" s="234" t="str">
        <f>IF(ISERROR(VLOOKUP(K329,Eje_Pilar_Prop!$C$2:$E$104,2,FALSE))," ",VLOOKUP(K329,Eje_Pilar_Prop!$C$2:$E$104,2,FALSE))</f>
        <v>Gobernanza e influencia local, regional e internacional</v>
      </c>
      <c r="M329" s="234" t="str">
        <f>IF(ISERROR(VLOOKUP(K329,Eje_Pilar_Prop!$C$2:$E$104,3,FALSE))," ",VLOOKUP(K329,Eje_Pilar_Prop!$C$2:$E$104,3,FALSE))</f>
        <v>Eje Transversal 4 Gobierno Legitimo, Fortalecimiento Local y Eficiencia</v>
      </c>
      <c r="N329" s="132">
        <v>1501</v>
      </c>
      <c r="O329" s="239">
        <v>1014177647</v>
      </c>
      <c r="P329" s="131" t="s">
        <v>1212</v>
      </c>
      <c r="Q329" s="239">
        <v>27500000</v>
      </c>
      <c r="R329" s="65"/>
      <c r="S329" s="48"/>
      <c r="T329" s="49">
        <v>1</v>
      </c>
      <c r="U329" s="239">
        <v>10000000</v>
      </c>
      <c r="V329" s="251">
        <f t="shared" si="39"/>
        <v>37500000</v>
      </c>
      <c r="W329" s="257">
        <v>22500000</v>
      </c>
      <c r="X329" s="135">
        <v>44027</v>
      </c>
      <c r="Y329" s="135">
        <v>44028</v>
      </c>
      <c r="Z329" s="135">
        <v>44255</v>
      </c>
      <c r="AA329" s="136">
        <v>165</v>
      </c>
      <c r="AB329" s="136">
        <v>1</v>
      </c>
      <c r="AC329" s="136">
        <v>60</v>
      </c>
      <c r="AD329" s="133"/>
      <c r="AE329" s="137"/>
      <c r="AF329" s="135"/>
      <c r="AG329" s="134"/>
      <c r="AH329" s="131"/>
      <c r="AI329" s="131" t="s">
        <v>1474</v>
      </c>
      <c r="AJ329" s="131"/>
      <c r="AK329" s="131"/>
      <c r="AL329" s="138">
        <f t="shared" si="45"/>
        <v>0.6</v>
      </c>
      <c r="AN329" s="73">
        <f>IF(SUMPRODUCT((A$14:A329=A329)*(B$14:B329=B329)*(D$14:D329=D329))&gt;1,0,1)</f>
        <v>1</v>
      </c>
      <c r="AO329" s="50" t="str">
        <f t="shared" si="41"/>
        <v>Contratos de prestación de servicios profesionales y de apoyo a la gestión</v>
      </c>
      <c r="AP329" s="50" t="str">
        <f t="shared" si="42"/>
        <v>Contratación directa</v>
      </c>
      <c r="AQ329" s="50" t="str">
        <f>IF(ISBLANK(G329),1,IFERROR(VLOOKUP(G329,Tipo!$C$12:$C$27,1,FALSE),"NO"))</f>
        <v>Prestación de servicios profesionales y de apoyo a la gestión, o para la ejecución de trabajos artísticos que sólo puedan encomendarse a determinadas personas naturales;</v>
      </c>
      <c r="AR329" s="50" t="str">
        <f t="shared" si="43"/>
        <v>Inversión</v>
      </c>
      <c r="AS329" s="50" t="str">
        <f>IF(ISBLANK(K329),1,IFERROR(VLOOKUP(K329,Eje_Pilar_Prop!C313:C414,1,FALSE),"NO"))</f>
        <v>NO</v>
      </c>
      <c r="AT329" s="50" t="str">
        <f t="shared" si="40"/>
        <v>SECOP II</v>
      </c>
      <c r="AU329" s="38">
        <f t="shared" si="44"/>
        <v>1</v>
      </c>
      <c r="AV329" s="50" t="str">
        <f t="shared" si="38"/>
        <v>Bogotá Mejor para Todos</v>
      </c>
    </row>
    <row r="330" spans="1:48" ht="45" customHeight="1">
      <c r="A330" s="204">
        <v>322</v>
      </c>
      <c r="B330" s="131">
        <v>2020</v>
      </c>
      <c r="C330" s="131" t="s">
        <v>353</v>
      </c>
      <c r="D330" s="210" t="s">
        <v>756</v>
      </c>
      <c r="E330" s="210" t="s">
        <v>140</v>
      </c>
      <c r="F330" s="210" t="s">
        <v>34</v>
      </c>
      <c r="G330" s="210" t="s">
        <v>161</v>
      </c>
      <c r="H330" s="229" t="s">
        <v>949</v>
      </c>
      <c r="I330" s="229" t="s">
        <v>135</v>
      </c>
      <c r="J330" s="229" t="s">
        <v>362</v>
      </c>
      <c r="K330" s="131">
        <v>3</v>
      </c>
      <c r="L330" s="234" t="str">
        <f>IF(ISERROR(VLOOKUP(K330,Eje_Pilar_Prop!$C$2:$E$104,2,FALSE))," ",VLOOKUP(K330,Eje_Pilar_Prop!$C$2:$E$104,2,FALSE))</f>
        <v>Igualdad y autonomía para una Bogotá incluyente</v>
      </c>
      <c r="M330" s="234" t="str">
        <f>IF(ISERROR(VLOOKUP(K330,Eje_Pilar_Prop!$C$2:$E$104,3,FALSE))," ",VLOOKUP(K330,Eje_Pilar_Prop!$C$2:$E$104,3,FALSE))</f>
        <v>Pilar 1 Igualdad de Calidad de Vida</v>
      </c>
      <c r="N330" s="132">
        <v>1475</v>
      </c>
      <c r="O330" s="239">
        <v>39537042</v>
      </c>
      <c r="P330" s="131" t="s">
        <v>1370</v>
      </c>
      <c r="Q330" s="239">
        <v>35750000</v>
      </c>
      <c r="R330" s="65"/>
      <c r="S330" s="48"/>
      <c r="T330" s="49">
        <v>1</v>
      </c>
      <c r="U330" s="239">
        <v>13000000</v>
      </c>
      <c r="V330" s="251">
        <f t="shared" si="39"/>
        <v>48750000</v>
      </c>
      <c r="W330" s="306">
        <v>22603732</v>
      </c>
      <c r="X330" s="135">
        <v>44026</v>
      </c>
      <c r="Y330" s="135">
        <v>44027</v>
      </c>
      <c r="Z330" s="135">
        <v>44255</v>
      </c>
      <c r="AA330" s="136">
        <v>165</v>
      </c>
      <c r="AB330" s="136">
        <v>1</v>
      </c>
      <c r="AC330" s="136">
        <v>60</v>
      </c>
      <c r="AD330" s="133"/>
      <c r="AE330" s="137"/>
      <c r="AF330" s="135"/>
      <c r="AG330" s="134"/>
      <c r="AH330" s="131"/>
      <c r="AI330" s="131" t="s">
        <v>1474</v>
      </c>
      <c r="AJ330" s="131"/>
      <c r="AK330" s="131"/>
      <c r="AL330" s="138">
        <f t="shared" si="45"/>
        <v>0.46366629743589743</v>
      </c>
      <c r="AN330" s="73">
        <f>IF(SUMPRODUCT((A$14:A330=A330)*(B$14:B330=B330)*(D$14:D330=D330))&gt;1,0,1)</f>
        <v>1</v>
      </c>
      <c r="AO330" s="50" t="str">
        <f t="shared" si="41"/>
        <v>Contratos de prestación de servicios profesionales y de apoyo a la gestión</v>
      </c>
      <c r="AP330" s="50" t="str">
        <f t="shared" si="42"/>
        <v>Contratación directa</v>
      </c>
      <c r="AQ330" s="50" t="str">
        <f>IF(ISBLANK(G330),1,IFERROR(VLOOKUP(G330,Tipo!$C$12:$C$27,1,FALSE),"NO"))</f>
        <v>Prestación de servicios profesionales y de apoyo a la gestión, o para la ejecución de trabajos artísticos que sólo puedan encomendarse a determinadas personas naturales;</v>
      </c>
      <c r="AR330" s="50" t="str">
        <f t="shared" si="43"/>
        <v>Inversión</v>
      </c>
      <c r="AS330" s="50" t="str">
        <f>IF(ISBLANK(K330),1,IFERROR(VLOOKUP(K330,Eje_Pilar_Prop!C314:C415,1,FALSE),"NO"))</f>
        <v>NO</v>
      </c>
      <c r="AT330" s="50" t="str">
        <f t="shared" si="40"/>
        <v>SECOP II</v>
      </c>
      <c r="AU330" s="38">
        <f t="shared" si="44"/>
        <v>1</v>
      </c>
      <c r="AV330" s="50" t="str">
        <f t="shared" si="38"/>
        <v>Bogotá Mejor para Todos</v>
      </c>
    </row>
    <row r="331" spans="1:48" ht="45" customHeight="1">
      <c r="A331" s="204">
        <v>323</v>
      </c>
      <c r="B331" s="131">
        <v>2020</v>
      </c>
      <c r="C331" s="131" t="s">
        <v>353</v>
      </c>
      <c r="D331" s="210" t="s">
        <v>757</v>
      </c>
      <c r="E331" s="210" t="s">
        <v>140</v>
      </c>
      <c r="F331" s="210" t="s">
        <v>34</v>
      </c>
      <c r="G331" s="210" t="s">
        <v>161</v>
      </c>
      <c r="H331" s="229" t="s">
        <v>1022</v>
      </c>
      <c r="I331" s="229" t="s">
        <v>135</v>
      </c>
      <c r="J331" s="229" t="s">
        <v>362</v>
      </c>
      <c r="K331" s="131">
        <v>45</v>
      </c>
      <c r="L331" s="234" t="str">
        <f>IF(ISERROR(VLOOKUP(K331,Eje_Pilar_Prop!$C$2:$E$104,2,FALSE))," ",VLOOKUP(K331,Eje_Pilar_Prop!$C$2:$E$104,2,FALSE))</f>
        <v>Gobernanza e influencia local, regional e internacional</v>
      </c>
      <c r="M331" s="234" t="str">
        <f>IF(ISERROR(VLOOKUP(K331,Eje_Pilar_Prop!$C$2:$E$104,3,FALSE))," ",VLOOKUP(K331,Eje_Pilar_Prop!$C$2:$E$104,3,FALSE))</f>
        <v>Eje Transversal 4 Gobierno Legitimo, Fortalecimiento Local y Eficiencia</v>
      </c>
      <c r="N331" s="132">
        <v>1501</v>
      </c>
      <c r="O331" s="133">
        <v>1018491004</v>
      </c>
      <c r="P331" s="131" t="s">
        <v>1136</v>
      </c>
      <c r="Q331" s="239">
        <v>25000000</v>
      </c>
      <c r="R331" s="65"/>
      <c r="S331" s="48"/>
      <c r="T331" s="49">
        <v>1</v>
      </c>
      <c r="U331" s="239">
        <v>10000000</v>
      </c>
      <c r="V331" s="251">
        <f t="shared" si="39"/>
        <v>35000000</v>
      </c>
      <c r="W331" s="257">
        <v>22833333</v>
      </c>
      <c r="X331" s="135">
        <v>44026</v>
      </c>
      <c r="Y331" s="135">
        <v>44026</v>
      </c>
      <c r="Z331" s="135">
        <v>44240</v>
      </c>
      <c r="AA331" s="136">
        <v>150</v>
      </c>
      <c r="AB331" s="136">
        <v>1</v>
      </c>
      <c r="AC331" s="136">
        <v>60</v>
      </c>
      <c r="AD331" s="133"/>
      <c r="AE331" s="137"/>
      <c r="AF331" s="135"/>
      <c r="AG331" s="134"/>
      <c r="AH331" s="131"/>
      <c r="AI331" s="131" t="s">
        <v>1474</v>
      </c>
      <c r="AJ331" s="131"/>
      <c r="AK331" s="131"/>
      <c r="AL331" s="138">
        <f t="shared" si="45"/>
        <v>0.65238094285714288</v>
      </c>
      <c r="AN331" s="73">
        <f>IF(SUMPRODUCT((A$14:A331=A331)*(B$14:B331=B331)*(D$14:D331=D331))&gt;1,0,1)</f>
        <v>1</v>
      </c>
      <c r="AO331" s="50" t="str">
        <f t="shared" si="41"/>
        <v>Contratos de prestación de servicios profesionales y de apoyo a la gestión</v>
      </c>
      <c r="AP331" s="50" t="str">
        <f t="shared" si="42"/>
        <v>Contratación directa</v>
      </c>
      <c r="AQ331" s="50" t="str">
        <f>IF(ISBLANK(G331),1,IFERROR(VLOOKUP(G331,Tipo!$C$12:$C$27,1,FALSE),"NO"))</f>
        <v>Prestación de servicios profesionales y de apoyo a la gestión, o para la ejecución de trabajos artísticos que sólo puedan encomendarse a determinadas personas naturales;</v>
      </c>
      <c r="AR331" s="50" t="str">
        <f t="shared" si="43"/>
        <v>Inversión</v>
      </c>
      <c r="AS331" s="50" t="str">
        <f>IF(ISBLANK(K331),1,IFERROR(VLOOKUP(K331,Eje_Pilar_Prop!C315:C416,1,FALSE),"NO"))</f>
        <v>NO</v>
      </c>
      <c r="AT331" s="50" t="str">
        <f t="shared" si="40"/>
        <v>SECOP II</v>
      </c>
      <c r="AU331" s="38">
        <f t="shared" si="44"/>
        <v>1</v>
      </c>
      <c r="AV331" s="50" t="str">
        <f t="shared" si="38"/>
        <v>Bogotá Mejor para Todos</v>
      </c>
    </row>
    <row r="332" spans="1:48" ht="45" customHeight="1">
      <c r="A332" s="204">
        <v>324</v>
      </c>
      <c r="B332" s="131">
        <v>2020</v>
      </c>
      <c r="C332" s="131" t="s">
        <v>353</v>
      </c>
      <c r="D332" s="210" t="s">
        <v>758</v>
      </c>
      <c r="E332" s="210" t="s">
        <v>140</v>
      </c>
      <c r="F332" s="210" t="s">
        <v>34</v>
      </c>
      <c r="G332" s="210" t="s">
        <v>161</v>
      </c>
      <c r="H332" s="229" t="s">
        <v>904</v>
      </c>
      <c r="I332" s="229" t="s">
        <v>135</v>
      </c>
      <c r="J332" s="229" t="s">
        <v>362</v>
      </c>
      <c r="K332" s="131">
        <v>18</v>
      </c>
      <c r="L332" s="234" t="str">
        <f>IF(ISERROR(VLOOKUP(K332,Eje_Pilar_Prop!$C$2:$E$104,2,FALSE))," ",VLOOKUP(K332,Eje_Pilar_Prop!$C$2:$E$104,2,FALSE))</f>
        <v>Mejor movilidad para todos</v>
      </c>
      <c r="M332" s="234" t="str">
        <f>IF(ISERROR(VLOOKUP(K332,Eje_Pilar_Prop!$C$2:$E$104,3,FALSE))," ",VLOOKUP(K332,Eje_Pilar_Prop!$C$2:$E$104,3,FALSE))</f>
        <v>Pilar 2 Democracía Urbana</v>
      </c>
      <c r="N332" s="132">
        <v>1490</v>
      </c>
      <c r="O332" s="133">
        <v>79568663</v>
      </c>
      <c r="P332" s="131" t="s">
        <v>1371</v>
      </c>
      <c r="Q332" s="239">
        <v>11500000</v>
      </c>
      <c r="R332" s="65"/>
      <c r="S332" s="48"/>
      <c r="T332" s="49">
        <v>1</v>
      </c>
      <c r="U332" s="239">
        <v>4600000</v>
      </c>
      <c r="V332" s="285">
        <f t="shared" si="39"/>
        <v>16100000</v>
      </c>
      <c r="W332" s="306">
        <v>9430000</v>
      </c>
      <c r="X332" s="135">
        <v>44035</v>
      </c>
      <c r="Y332" s="135">
        <v>44040</v>
      </c>
      <c r="Z332" s="135">
        <v>44254</v>
      </c>
      <c r="AA332" s="136">
        <v>150</v>
      </c>
      <c r="AB332" s="136">
        <v>1</v>
      </c>
      <c r="AC332" s="136">
        <v>60</v>
      </c>
      <c r="AD332" s="133"/>
      <c r="AE332" s="137"/>
      <c r="AF332" s="135"/>
      <c r="AG332" s="134"/>
      <c r="AH332" s="131"/>
      <c r="AI332" s="131" t="s">
        <v>1474</v>
      </c>
      <c r="AJ332" s="131"/>
      <c r="AK332" s="131"/>
      <c r="AL332" s="138">
        <f t="shared" si="45"/>
        <v>0.58571428571428574</v>
      </c>
      <c r="AN332" s="73">
        <f>IF(SUMPRODUCT((A$14:A332=A332)*(B$14:B332=B332)*(D$14:D332=D332))&gt;1,0,1)</f>
        <v>1</v>
      </c>
      <c r="AO332" s="50" t="str">
        <f t="shared" si="41"/>
        <v>Contratos de prestación de servicios profesionales y de apoyo a la gestión</v>
      </c>
      <c r="AP332" s="50" t="str">
        <f t="shared" si="42"/>
        <v>Contratación directa</v>
      </c>
      <c r="AQ332" s="50" t="str">
        <f>IF(ISBLANK(G332),1,IFERROR(VLOOKUP(G332,Tipo!$C$12:$C$27,1,FALSE),"NO"))</f>
        <v>Prestación de servicios profesionales y de apoyo a la gestión, o para la ejecución de trabajos artísticos que sólo puedan encomendarse a determinadas personas naturales;</v>
      </c>
      <c r="AR332" s="50" t="str">
        <f t="shared" si="43"/>
        <v>Inversión</v>
      </c>
      <c r="AS332" s="50" t="str">
        <f>IF(ISBLANK(K332),1,IFERROR(VLOOKUP(K332,Eje_Pilar_Prop!C316:C417,1,FALSE),"NO"))</f>
        <v>NO</v>
      </c>
      <c r="AT332" s="50" t="str">
        <f t="shared" si="40"/>
        <v>SECOP II</v>
      </c>
      <c r="AU332" s="38">
        <f t="shared" si="44"/>
        <v>1</v>
      </c>
      <c r="AV332" s="50" t="str">
        <f t="shared" ref="AV332:AV395" si="46">IF(ISBLANK(J332),1,IFERROR(VLOOKUP(J332,pdd,1,FALSE),"NO"))</f>
        <v>Bogotá Mejor para Todos</v>
      </c>
    </row>
    <row r="333" spans="1:48" ht="45" customHeight="1">
      <c r="A333" s="204">
        <v>325</v>
      </c>
      <c r="B333" s="131">
        <v>2020</v>
      </c>
      <c r="C333" s="131" t="s">
        <v>353</v>
      </c>
      <c r="D333" s="210" t="s">
        <v>759</v>
      </c>
      <c r="E333" s="210" t="s">
        <v>140</v>
      </c>
      <c r="F333" s="210" t="s">
        <v>34</v>
      </c>
      <c r="G333" s="210" t="s">
        <v>161</v>
      </c>
      <c r="H333" s="229" t="s">
        <v>931</v>
      </c>
      <c r="I333" s="229" t="s">
        <v>135</v>
      </c>
      <c r="J333" s="229" t="s">
        <v>362</v>
      </c>
      <c r="K333" s="131">
        <v>17</v>
      </c>
      <c r="L333" s="234" t="str">
        <f>IF(ISERROR(VLOOKUP(K333,Eje_Pilar_Prop!$C$2:$E$104,2,FALSE))," ",VLOOKUP(K333,Eje_Pilar_Prop!$C$2:$E$104,2,FALSE))</f>
        <v>Espacio público, derecho de todos</v>
      </c>
      <c r="M333" s="234" t="str">
        <f>IF(ISERROR(VLOOKUP(K333,Eje_Pilar_Prop!$C$2:$E$104,3,FALSE))," ",VLOOKUP(K333,Eje_Pilar_Prop!$C$2:$E$104,3,FALSE))</f>
        <v>Pilar 2 Democracía Urbana</v>
      </c>
      <c r="N333" s="132">
        <v>1488</v>
      </c>
      <c r="O333" s="133">
        <v>1019045051</v>
      </c>
      <c r="P333" s="131" t="s">
        <v>1372</v>
      </c>
      <c r="Q333" s="239">
        <v>25000000</v>
      </c>
      <c r="R333" s="65"/>
      <c r="S333" s="48"/>
      <c r="T333" s="49">
        <v>1</v>
      </c>
      <c r="U333" s="239">
        <v>10000000</v>
      </c>
      <c r="V333" s="251">
        <f t="shared" si="39"/>
        <v>35000000</v>
      </c>
      <c r="W333" s="306">
        <v>20000000</v>
      </c>
      <c r="X333" s="135">
        <v>44029</v>
      </c>
      <c r="Y333" s="135">
        <v>44043</v>
      </c>
      <c r="Z333" s="135">
        <v>44255</v>
      </c>
      <c r="AA333" s="136">
        <v>150</v>
      </c>
      <c r="AB333" s="136">
        <v>1</v>
      </c>
      <c r="AC333" s="136">
        <v>60</v>
      </c>
      <c r="AD333" s="133"/>
      <c r="AE333" s="137"/>
      <c r="AF333" s="135"/>
      <c r="AG333" s="134"/>
      <c r="AH333" s="131"/>
      <c r="AI333" s="131" t="s">
        <v>1474</v>
      </c>
      <c r="AJ333" s="131"/>
      <c r="AK333" s="131"/>
      <c r="AL333" s="138">
        <f t="shared" si="45"/>
        <v>0.5714285714285714</v>
      </c>
      <c r="AN333" s="73">
        <f>IF(SUMPRODUCT((A$14:A333=A333)*(B$14:B333=B333)*(D$14:D333=D333))&gt;1,0,1)</f>
        <v>1</v>
      </c>
      <c r="AO333" s="50" t="str">
        <f t="shared" si="41"/>
        <v>Contratos de prestación de servicios profesionales y de apoyo a la gestión</v>
      </c>
      <c r="AP333" s="50" t="str">
        <f t="shared" si="42"/>
        <v>Contratación directa</v>
      </c>
      <c r="AQ333" s="50" t="str">
        <f>IF(ISBLANK(G333),1,IFERROR(VLOOKUP(G333,Tipo!$C$12:$C$27,1,FALSE),"NO"))</f>
        <v>Prestación de servicios profesionales y de apoyo a la gestión, o para la ejecución de trabajos artísticos que sólo puedan encomendarse a determinadas personas naturales;</v>
      </c>
      <c r="AR333" s="50" t="str">
        <f t="shared" si="43"/>
        <v>Inversión</v>
      </c>
      <c r="AS333" s="50" t="str">
        <f>IF(ISBLANK(K333),1,IFERROR(VLOOKUP(K333,Eje_Pilar_Prop!C317:C418,1,FALSE),"NO"))</f>
        <v>NO</v>
      </c>
      <c r="AT333" s="50" t="str">
        <f t="shared" si="40"/>
        <v>SECOP II</v>
      </c>
      <c r="AU333" s="38">
        <f t="shared" si="44"/>
        <v>1</v>
      </c>
      <c r="AV333" s="50" t="str">
        <f t="shared" si="46"/>
        <v>Bogotá Mejor para Todos</v>
      </c>
    </row>
    <row r="334" spans="1:48" ht="45" customHeight="1">
      <c r="A334" s="204">
        <v>326</v>
      </c>
      <c r="B334" s="131">
        <v>2020</v>
      </c>
      <c r="C334" s="131" t="s">
        <v>353</v>
      </c>
      <c r="D334" s="210" t="s">
        <v>760</v>
      </c>
      <c r="E334" s="210" t="s">
        <v>140</v>
      </c>
      <c r="F334" s="210" t="s">
        <v>34</v>
      </c>
      <c r="G334" s="210" t="s">
        <v>161</v>
      </c>
      <c r="H334" s="229" t="s">
        <v>1023</v>
      </c>
      <c r="I334" s="229" t="s">
        <v>135</v>
      </c>
      <c r="J334" s="229" t="s">
        <v>362</v>
      </c>
      <c r="K334" s="131">
        <v>45</v>
      </c>
      <c r="L334" s="234" t="str">
        <f>IF(ISERROR(VLOOKUP(K334,Eje_Pilar_Prop!$C$2:$E$104,2,FALSE))," ",VLOOKUP(K334,Eje_Pilar_Prop!$C$2:$E$104,2,FALSE))</f>
        <v>Gobernanza e influencia local, regional e internacional</v>
      </c>
      <c r="M334" s="234" t="str">
        <f>IF(ISERROR(VLOOKUP(K334,Eje_Pilar_Prop!$C$2:$E$104,3,FALSE))," ",VLOOKUP(K334,Eje_Pilar_Prop!$C$2:$E$104,3,FALSE))</f>
        <v>Eje Transversal 4 Gobierno Legitimo, Fortalecimiento Local y Eficiencia</v>
      </c>
      <c r="N334" s="132">
        <v>1501</v>
      </c>
      <c r="O334" s="133">
        <v>80186760</v>
      </c>
      <c r="P334" s="131" t="s">
        <v>1373</v>
      </c>
      <c r="Q334" s="239">
        <v>16800000</v>
      </c>
      <c r="R334" s="65"/>
      <c r="S334" s="48"/>
      <c r="T334" s="49">
        <v>1</v>
      </c>
      <c r="U334" s="239">
        <v>8400000</v>
      </c>
      <c r="V334" s="251">
        <f t="shared" si="39"/>
        <v>25200000</v>
      </c>
      <c r="W334" s="257">
        <v>14420000</v>
      </c>
      <c r="X334" s="135">
        <v>44057</v>
      </c>
      <c r="Y334" s="135">
        <v>44061</v>
      </c>
      <c r="Z334" s="135">
        <v>44244</v>
      </c>
      <c r="AA334" s="136">
        <v>120</v>
      </c>
      <c r="AB334" s="136">
        <v>1</v>
      </c>
      <c r="AC334" s="136">
        <v>60</v>
      </c>
      <c r="AD334" s="133"/>
      <c r="AE334" s="137"/>
      <c r="AF334" s="135"/>
      <c r="AG334" s="134"/>
      <c r="AH334" s="131"/>
      <c r="AI334" s="131" t="s">
        <v>1474</v>
      </c>
      <c r="AJ334" s="131"/>
      <c r="AK334" s="131"/>
      <c r="AL334" s="138">
        <f t="shared" si="45"/>
        <v>0.57222222222222219</v>
      </c>
      <c r="AN334" s="73">
        <f>IF(SUMPRODUCT((A$14:A334=A334)*(B$14:B334=B334)*(D$14:D334=D334))&gt;1,0,1)</f>
        <v>1</v>
      </c>
      <c r="AO334" s="50" t="str">
        <f t="shared" si="41"/>
        <v>Contratos de prestación de servicios profesionales y de apoyo a la gestión</v>
      </c>
      <c r="AP334" s="50" t="str">
        <f t="shared" si="42"/>
        <v>Contratación directa</v>
      </c>
      <c r="AQ334" s="50" t="str">
        <f>IF(ISBLANK(G334),1,IFERROR(VLOOKUP(G334,Tipo!$C$12:$C$27,1,FALSE),"NO"))</f>
        <v>Prestación de servicios profesionales y de apoyo a la gestión, o para la ejecución de trabajos artísticos que sólo puedan encomendarse a determinadas personas naturales;</v>
      </c>
      <c r="AR334" s="50" t="str">
        <f t="shared" si="43"/>
        <v>Inversión</v>
      </c>
      <c r="AS334" s="50" t="str">
        <f>IF(ISBLANK(K334),1,IFERROR(VLOOKUP(K334,Eje_Pilar_Prop!C318:C419,1,FALSE),"NO"))</f>
        <v>NO</v>
      </c>
      <c r="AT334" s="50" t="str">
        <f t="shared" si="40"/>
        <v>SECOP II</v>
      </c>
      <c r="AU334" s="38">
        <f t="shared" si="44"/>
        <v>1</v>
      </c>
      <c r="AV334" s="50" t="str">
        <f t="shared" si="46"/>
        <v>Bogotá Mejor para Todos</v>
      </c>
    </row>
    <row r="335" spans="1:48" ht="45" customHeight="1">
      <c r="A335" s="204">
        <v>327</v>
      </c>
      <c r="B335" s="131">
        <v>2020</v>
      </c>
      <c r="C335" s="131" t="s">
        <v>353</v>
      </c>
      <c r="D335" s="210" t="s">
        <v>761</v>
      </c>
      <c r="E335" s="210" t="s">
        <v>140</v>
      </c>
      <c r="F335" s="210" t="s">
        <v>34</v>
      </c>
      <c r="G335" s="210" t="s">
        <v>161</v>
      </c>
      <c r="H335" s="229" t="s">
        <v>1005</v>
      </c>
      <c r="I335" s="229" t="s">
        <v>135</v>
      </c>
      <c r="J335" s="229" t="s">
        <v>362</v>
      </c>
      <c r="K335" s="131">
        <v>19</v>
      </c>
      <c r="L335" s="234" t="str">
        <f>IF(ISERROR(VLOOKUP(K335,Eje_Pilar_Prop!$C$2:$E$104,2,FALSE))," ",VLOOKUP(K335,Eje_Pilar_Prop!$C$2:$E$104,2,FALSE))</f>
        <v>Seguridad y convivencia para todos</v>
      </c>
      <c r="M335" s="234" t="str">
        <f>IF(ISERROR(VLOOKUP(K335,Eje_Pilar_Prop!$C$2:$E$104,3,FALSE))," ",VLOOKUP(K335,Eje_Pilar_Prop!$C$2:$E$104,3,FALSE))</f>
        <v>Pilar 3 Construcción de Comunidad y Cultura Ciudadana</v>
      </c>
      <c r="N335" s="132">
        <v>1495</v>
      </c>
      <c r="O335" s="133">
        <v>86007625</v>
      </c>
      <c r="P335" s="131" t="s">
        <v>1374</v>
      </c>
      <c r="Q335" s="239">
        <v>8500000</v>
      </c>
      <c r="R335" s="65"/>
      <c r="S335" s="48"/>
      <c r="T335" s="49">
        <v>1</v>
      </c>
      <c r="U335" s="239">
        <v>3400000</v>
      </c>
      <c r="V335" s="251">
        <f t="shared" si="39"/>
        <v>11900000</v>
      </c>
      <c r="W335" s="306">
        <v>7366667</v>
      </c>
      <c r="X335" s="135">
        <v>44029</v>
      </c>
      <c r="Y335" s="135">
        <v>44033</v>
      </c>
      <c r="Z335" s="135">
        <v>44247</v>
      </c>
      <c r="AA335" s="136">
        <v>150</v>
      </c>
      <c r="AB335" s="136">
        <v>1</v>
      </c>
      <c r="AC335" s="136">
        <v>60</v>
      </c>
      <c r="AD335" s="133"/>
      <c r="AE335" s="137"/>
      <c r="AF335" s="135"/>
      <c r="AG335" s="134"/>
      <c r="AH335" s="131"/>
      <c r="AI335" s="131" t="s">
        <v>1474</v>
      </c>
      <c r="AJ335" s="131"/>
      <c r="AK335" s="131"/>
      <c r="AL335" s="138">
        <f t="shared" si="45"/>
        <v>0.61904764705882354</v>
      </c>
      <c r="AN335" s="73">
        <f>IF(SUMPRODUCT((A$14:A335=A335)*(B$14:B335=B335)*(D$14:D335=D335))&gt;1,0,1)</f>
        <v>1</v>
      </c>
      <c r="AO335" s="50" t="str">
        <f t="shared" si="41"/>
        <v>Contratos de prestación de servicios profesionales y de apoyo a la gestión</v>
      </c>
      <c r="AP335" s="50" t="str">
        <f t="shared" si="42"/>
        <v>Contratación directa</v>
      </c>
      <c r="AQ335" s="50" t="str">
        <f>IF(ISBLANK(G335),1,IFERROR(VLOOKUP(G335,Tipo!$C$12:$C$27,1,FALSE),"NO"))</f>
        <v>Prestación de servicios profesionales y de apoyo a la gestión, o para la ejecución de trabajos artísticos que sólo puedan encomendarse a determinadas personas naturales;</v>
      </c>
      <c r="AR335" s="50" t="str">
        <f t="shared" si="43"/>
        <v>Inversión</v>
      </c>
      <c r="AS335" s="50" t="str">
        <f>IF(ISBLANK(K335),1,IFERROR(VLOOKUP(K335,Eje_Pilar_Prop!C319:C420,1,FALSE),"NO"))</f>
        <v>NO</v>
      </c>
      <c r="AT335" s="50" t="str">
        <f t="shared" si="40"/>
        <v>SECOP II</v>
      </c>
      <c r="AU335" s="38">
        <f t="shared" si="44"/>
        <v>1</v>
      </c>
      <c r="AV335" s="50" t="str">
        <f t="shared" si="46"/>
        <v>Bogotá Mejor para Todos</v>
      </c>
    </row>
    <row r="336" spans="1:48" ht="45" customHeight="1">
      <c r="A336" s="204">
        <v>328</v>
      </c>
      <c r="B336" s="131">
        <v>2020</v>
      </c>
      <c r="C336" s="131" t="s">
        <v>353</v>
      </c>
      <c r="D336" s="210" t="s">
        <v>762</v>
      </c>
      <c r="E336" s="210" t="s">
        <v>140</v>
      </c>
      <c r="F336" s="210" t="s">
        <v>34</v>
      </c>
      <c r="G336" s="210" t="s">
        <v>161</v>
      </c>
      <c r="H336" s="229" t="s">
        <v>866</v>
      </c>
      <c r="I336" s="229" t="s">
        <v>135</v>
      </c>
      <c r="J336" s="229" t="s">
        <v>362</v>
      </c>
      <c r="K336" s="131">
        <v>45</v>
      </c>
      <c r="L336" s="234" t="str">
        <f>IF(ISERROR(VLOOKUP(K336,Eje_Pilar_Prop!$C$2:$E$104,2,FALSE))," ",VLOOKUP(K336,Eje_Pilar_Prop!$C$2:$E$104,2,FALSE))</f>
        <v>Gobernanza e influencia local, regional e internacional</v>
      </c>
      <c r="M336" s="234" t="str">
        <f>IF(ISERROR(VLOOKUP(K336,Eje_Pilar_Prop!$C$2:$E$104,3,FALSE))," ",VLOOKUP(K336,Eje_Pilar_Prop!$C$2:$E$104,3,FALSE))</f>
        <v>Eje Transversal 4 Gobierno Legitimo, Fortalecimiento Local y Eficiencia</v>
      </c>
      <c r="N336" s="132">
        <v>1501</v>
      </c>
      <c r="O336" s="133">
        <v>1140855703</v>
      </c>
      <c r="P336" s="131" t="s">
        <v>1083</v>
      </c>
      <c r="Q336" s="239">
        <v>21000000</v>
      </c>
      <c r="R336" s="65"/>
      <c r="S336" s="48"/>
      <c r="T336" s="49">
        <v>1</v>
      </c>
      <c r="U336" s="239">
        <v>8400000</v>
      </c>
      <c r="V336" s="251">
        <f t="shared" si="39"/>
        <v>29400000</v>
      </c>
      <c r="W336" s="257">
        <v>18760000</v>
      </c>
      <c r="X336" s="135">
        <v>44029</v>
      </c>
      <c r="Y336" s="135">
        <v>44029</v>
      </c>
      <c r="Z336" s="135">
        <v>44243</v>
      </c>
      <c r="AA336" s="136">
        <v>150</v>
      </c>
      <c r="AB336" s="136">
        <v>1</v>
      </c>
      <c r="AC336" s="136">
        <v>60</v>
      </c>
      <c r="AD336" s="133"/>
      <c r="AE336" s="137"/>
      <c r="AF336" s="135"/>
      <c r="AG336" s="134"/>
      <c r="AH336" s="131"/>
      <c r="AI336" s="131" t="s">
        <v>1474</v>
      </c>
      <c r="AJ336" s="131"/>
      <c r="AK336" s="131"/>
      <c r="AL336" s="138">
        <f t="shared" si="45"/>
        <v>0.63809523809523805</v>
      </c>
      <c r="AN336" s="73">
        <f>IF(SUMPRODUCT((A$14:A336=A336)*(B$14:B336=B336)*(D$14:D336=D336))&gt;1,0,1)</f>
        <v>1</v>
      </c>
      <c r="AO336" s="50" t="str">
        <f t="shared" si="41"/>
        <v>Contratos de prestación de servicios profesionales y de apoyo a la gestión</v>
      </c>
      <c r="AP336" s="50" t="str">
        <f t="shared" si="42"/>
        <v>Contratación directa</v>
      </c>
      <c r="AQ336" s="50" t="str">
        <f>IF(ISBLANK(G336),1,IFERROR(VLOOKUP(G336,Tipo!$C$12:$C$27,1,FALSE),"NO"))</f>
        <v>Prestación de servicios profesionales y de apoyo a la gestión, o para la ejecución de trabajos artísticos que sólo puedan encomendarse a determinadas personas naturales;</v>
      </c>
      <c r="AR336" s="50" t="str">
        <f t="shared" si="43"/>
        <v>Inversión</v>
      </c>
      <c r="AS336" s="50" t="str">
        <f>IF(ISBLANK(K336),1,IFERROR(VLOOKUP(K336,Eje_Pilar_Prop!C320:C421,1,FALSE),"NO"))</f>
        <v>NO</v>
      </c>
      <c r="AT336" s="50" t="str">
        <f t="shared" si="40"/>
        <v>SECOP II</v>
      </c>
      <c r="AU336" s="38">
        <f t="shared" si="44"/>
        <v>1</v>
      </c>
      <c r="AV336" s="50" t="str">
        <f t="shared" si="46"/>
        <v>Bogotá Mejor para Todos</v>
      </c>
    </row>
    <row r="337" spans="1:48" ht="45" customHeight="1">
      <c r="A337" s="204">
        <v>329</v>
      </c>
      <c r="B337" s="131">
        <v>2020</v>
      </c>
      <c r="C337" s="131" t="s">
        <v>353</v>
      </c>
      <c r="D337" s="210" t="s">
        <v>763</v>
      </c>
      <c r="E337" s="210" t="s">
        <v>140</v>
      </c>
      <c r="F337" s="210" t="s">
        <v>34</v>
      </c>
      <c r="G337" s="210" t="s">
        <v>161</v>
      </c>
      <c r="H337" s="229" t="s">
        <v>1007</v>
      </c>
      <c r="I337" s="229" t="s">
        <v>135</v>
      </c>
      <c r="J337" s="229" t="s">
        <v>362</v>
      </c>
      <c r="K337" s="131">
        <v>11</v>
      </c>
      <c r="L337" s="234" t="str">
        <f>IF(ISERROR(VLOOKUP(K337,Eje_Pilar_Prop!$C$2:$E$104,2,FALSE))," ",VLOOKUP(K337,Eje_Pilar_Prop!$C$2:$E$104,2,FALSE))</f>
        <v>Mejores oportunidades para el desarrollo a través de la cultura, la recreación y el deporte</v>
      </c>
      <c r="M337" s="234" t="str">
        <f>IF(ISERROR(VLOOKUP(K337,Eje_Pilar_Prop!$C$2:$E$104,3,FALSE))," ",VLOOKUP(K337,Eje_Pilar_Prop!$C$2:$E$104,3,FALSE))</f>
        <v>Pilar 1 Igualdad de Calidad de Vida</v>
      </c>
      <c r="N337" s="132">
        <v>1480</v>
      </c>
      <c r="O337" s="239">
        <v>80283908</v>
      </c>
      <c r="P337" s="131" t="s">
        <v>1375</v>
      </c>
      <c r="Q337" s="239">
        <v>4340000</v>
      </c>
      <c r="R337" s="65"/>
      <c r="S337" s="48"/>
      <c r="T337" s="49">
        <v>1</v>
      </c>
      <c r="U337" s="239">
        <v>8400000</v>
      </c>
      <c r="V337" s="251">
        <f t="shared" si="39"/>
        <v>12740000</v>
      </c>
      <c r="W337" s="306">
        <v>4340000</v>
      </c>
      <c r="X337" s="135">
        <v>44034</v>
      </c>
      <c r="Y337" s="135">
        <v>44034</v>
      </c>
      <c r="Z337" s="135">
        <v>44248</v>
      </c>
      <c r="AA337" s="136">
        <v>150</v>
      </c>
      <c r="AB337" s="136">
        <v>1</v>
      </c>
      <c r="AC337" s="136">
        <v>60</v>
      </c>
      <c r="AD337" s="133"/>
      <c r="AE337" s="137"/>
      <c r="AF337" s="135"/>
      <c r="AG337" s="134"/>
      <c r="AH337" s="131"/>
      <c r="AI337" s="131" t="s">
        <v>1474</v>
      </c>
      <c r="AJ337" s="131"/>
      <c r="AK337" s="131"/>
      <c r="AL337" s="138">
        <f t="shared" si="45"/>
        <v>0.34065934065934067</v>
      </c>
      <c r="AN337" s="73">
        <f>IF(SUMPRODUCT((A$14:A337=A337)*(B$14:B337=B337)*(D$14:D337=D337))&gt;1,0,1)</f>
        <v>1</v>
      </c>
      <c r="AO337" s="50" t="str">
        <f t="shared" si="41"/>
        <v>Contratos de prestación de servicios profesionales y de apoyo a la gestión</v>
      </c>
      <c r="AP337" s="50" t="str">
        <f t="shared" si="42"/>
        <v>Contratación directa</v>
      </c>
      <c r="AQ337" s="50" t="str">
        <f>IF(ISBLANK(G337),1,IFERROR(VLOOKUP(G337,Tipo!$C$12:$C$27,1,FALSE),"NO"))</f>
        <v>Prestación de servicios profesionales y de apoyo a la gestión, o para la ejecución de trabajos artísticos que sólo puedan encomendarse a determinadas personas naturales;</v>
      </c>
      <c r="AR337" s="50" t="str">
        <f t="shared" si="43"/>
        <v>Inversión</v>
      </c>
      <c r="AS337" s="50" t="str">
        <f>IF(ISBLANK(K337),1,IFERROR(VLOOKUP(K337,Eje_Pilar_Prop!C321:C422,1,FALSE),"NO"))</f>
        <v>NO</v>
      </c>
      <c r="AT337" s="50" t="str">
        <f t="shared" si="40"/>
        <v>SECOP II</v>
      </c>
      <c r="AU337" s="38">
        <f t="shared" si="44"/>
        <v>1</v>
      </c>
      <c r="AV337" s="50" t="str">
        <f t="shared" si="46"/>
        <v>Bogotá Mejor para Todos</v>
      </c>
    </row>
    <row r="338" spans="1:48" ht="45" customHeight="1">
      <c r="A338" s="204">
        <v>329</v>
      </c>
      <c r="B338" s="131">
        <v>2020</v>
      </c>
      <c r="C338" s="131" t="s">
        <v>353</v>
      </c>
      <c r="D338" s="210" t="s">
        <v>763</v>
      </c>
      <c r="E338" s="210" t="s">
        <v>140</v>
      </c>
      <c r="F338" s="210" t="s">
        <v>34</v>
      </c>
      <c r="G338" s="210" t="s">
        <v>161</v>
      </c>
      <c r="H338" s="229" t="s">
        <v>1007</v>
      </c>
      <c r="I338" s="229" t="s">
        <v>135</v>
      </c>
      <c r="J338" s="229" t="s">
        <v>362</v>
      </c>
      <c r="K338" s="131">
        <v>11</v>
      </c>
      <c r="L338" s="234" t="str">
        <f>IF(ISERROR(VLOOKUP(K338,Eje_Pilar_Prop!$C$2:$E$104,2,FALSE))," ",VLOOKUP(K338,Eje_Pilar_Prop!$C$2:$E$104,2,FALSE))</f>
        <v>Mejores oportunidades para el desarrollo a través de la cultura, la recreación y el deporte</v>
      </c>
      <c r="M338" s="234" t="str">
        <f>IF(ISERROR(VLOOKUP(K338,Eje_Pilar_Prop!$C$2:$E$104,3,FALSE))," ",VLOOKUP(K338,Eje_Pilar_Prop!$C$2:$E$104,3,FALSE))</f>
        <v>Pilar 1 Igualdad de Calidad de Vida</v>
      </c>
      <c r="N338" s="132">
        <v>1480</v>
      </c>
      <c r="O338" s="239">
        <v>80283908</v>
      </c>
      <c r="P338" s="131" t="s">
        <v>1375</v>
      </c>
      <c r="Q338" s="239">
        <v>21000000</v>
      </c>
      <c r="R338" s="65"/>
      <c r="S338" s="48"/>
      <c r="T338" s="49">
        <v>1</v>
      </c>
      <c r="U338" s="239">
        <v>0</v>
      </c>
      <c r="V338" s="251">
        <f t="shared" ref="V338:V401" si="47">+Q338+S338+U338</f>
        <v>21000000</v>
      </c>
      <c r="W338" s="306">
        <v>18060000</v>
      </c>
      <c r="X338" s="135">
        <v>44034</v>
      </c>
      <c r="Y338" s="135">
        <v>44034</v>
      </c>
      <c r="Z338" s="135">
        <v>44248</v>
      </c>
      <c r="AA338" s="136">
        <v>150</v>
      </c>
      <c r="AB338" s="136">
        <v>1</v>
      </c>
      <c r="AC338" s="136">
        <v>60</v>
      </c>
      <c r="AD338" s="133"/>
      <c r="AE338" s="137"/>
      <c r="AF338" s="135"/>
      <c r="AG338" s="134"/>
      <c r="AH338" s="131"/>
      <c r="AI338" s="131" t="s">
        <v>1474</v>
      </c>
      <c r="AJ338" s="131"/>
      <c r="AK338" s="131"/>
      <c r="AL338" s="138">
        <f t="shared" si="45"/>
        <v>0.86</v>
      </c>
      <c r="AN338" s="73">
        <f>IF(SUMPRODUCT((A$14:A338=A338)*(B$14:B338=B338)*(D$14:D338=D338))&gt;1,0,1)</f>
        <v>0</v>
      </c>
      <c r="AO338" s="50" t="str">
        <f t="shared" si="41"/>
        <v>Contratos de prestación de servicios profesionales y de apoyo a la gestión</v>
      </c>
      <c r="AP338" s="50" t="str">
        <f t="shared" si="42"/>
        <v>Contratación directa</v>
      </c>
      <c r="AQ338" s="50" t="str">
        <f>IF(ISBLANK(G338),1,IFERROR(VLOOKUP(G338,Tipo!$C$12:$C$27,1,FALSE),"NO"))</f>
        <v>Prestación de servicios profesionales y de apoyo a la gestión, o para la ejecución de trabajos artísticos que sólo puedan encomendarse a determinadas personas naturales;</v>
      </c>
      <c r="AR338" s="50" t="str">
        <f t="shared" si="43"/>
        <v>Inversión</v>
      </c>
      <c r="AS338" s="50" t="str">
        <f>IF(ISBLANK(K338),1,IFERROR(VLOOKUP(K338,Eje_Pilar_Prop!C322:C423,1,FALSE),"NO"))</f>
        <v>NO</v>
      </c>
      <c r="AT338" s="50" t="str">
        <f t="shared" si="40"/>
        <v>SECOP II</v>
      </c>
      <c r="AU338" s="38">
        <f t="shared" si="44"/>
        <v>1</v>
      </c>
      <c r="AV338" s="50" t="str">
        <f t="shared" si="46"/>
        <v>Bogotá Mejor para Todos</v>
      </c>
    </row>
    <row r="339" spans="1:48" ht="45" customHeight="1">
      <c r="A339" s="204">
        <v>330</v>
      </c>
      <c r="B339" s="131">
        <v>2020</v>
      </c>
      <c r="C339" s="131" t="s">
        <v>353</v>
      </c>
      <c r="D339" s="210" t="s">
        <v>764</v>
      </c>
      <c r="E339" s="210" t="s">
        <v>140</v>
      </c>
      <c r="F339" s="210" t="s">
        <v>34</v>
      </c>
      <c r="G339" s="210" t="s">
        <v>161</v>
      </c>
      <c r="H339" s="229" t="s">
        <v>923</v>
      </c>
      <c r="I339" s="229" t="s">
        <v>135</v>
      </c>
      <c r="J339" s="229" t="s">
        <v>362</v>
      </c>
      <c r="K339" s="131">
        <v>11</v>
      </c>
      <c r="L339" s="234" t="str">
        <f>IF(ISERROR(VLOOKUP(K339,Eje_Pilar_Prop!$C$2:$E$104,2,FALSE))," ",VLOOKUP(K339,Eje_Pilar_Prop!$C$2:$E$104,2,FALSE))</f>
        <v>Mejores oportunidades para el desarrollo a través de la cultura, la recreación y el deporte</v>
      </c>
      <c r="M339" s="234" t="str">
        <f>IF(ISERROR(VLOOKUP(K339,Eje_Pilar_Prop!$C$2:$E$104,3,FALSE))," ",VLOOKUP(K339,Eje_Pilar_Prop!$C$2:$E$104,3,FALSE))</f>
        <v>Pilar 1 Igualdad de Calidad de Vida</v>
      </c>
      <c r="N339" s="132">
        <v>1480</v>
      </c>
      <c r="O339" s="239">
        <v>91494254</v>
      </c>
      <c r="P339" s="131" t="s">
        <v>1376</v>
      </c>
      <c r="Q339" s="239">
        <v>21000000</v>
      </c>
      <c r="R339" s="65"/>
      <c r="S339" s="48"/>
      <c r="T339" s="49">
        <v>1</v>
      </c>
      <c r="U339" s="239">
        <v>8400000</v>
      </c>
      <c r="V339" s="251">
        <f t="shared" si="47"/>
        <v>29400000</v>
      </c>
      <c r="W339" s="306">
        <v>17780000</v>
      </c>
      <c r="X339" s="135">
        <v>44035</v>
      </c>
      <c r="Y339" s="135">
        <v>44036</v>
      </c>
      <c r="Z339" s="135">
        <v>44250</v>
      </c>
      <c r="AA339" s="136">
        <v>150</v>
      </c>
      <c r="AB339" s="136">
        <v>1</v>
      </c>
      <c r="AC339" s="136">
        <v>60</v>
      </c>
      <c r="AD339" s="133"/>
      <c r="AE339" s="137"/>
      <c r="AF339" s="135"/>
      <c r="AG339" s="134"/>
      <c r="AH339" s="131"/>
      <c r="AI339" s="131" t="s">
        <v>1474</v>
      </c>
      <c r="AJ339" s="131"/>
      <c r="AK339" s="131"/>
      <c r="AL339" s="138">
        <f t="shared" si="45"/>
        <v>0.60476190476190472</v>
      </c>
      <c r="AN339" s="73">
        <f>IF(SUMPRODUCT((A$14:A339=A339)*(B$14:B339=B339)*(D$14:D339=D339))&gt;1,0,1)</f>
        <v>1</v>
      </c>
      <c r="AO339" s="50" t="str">
        <f t="shared" si="41"/>
        <v>Contratos de prestación de servicios profesionales y de apoyo a la gestión</v>
      </c>
      <c r="AP339" s="50" t="str">
        <f t="shared" si="42"/>
        <v>Contratación directa</v>
      </c>
      <c r="AQ339" s="50" t="str">
        <f>IF(ISBLANK(G339),1,IFERROR(VLOOKUP(G339,Tipo!$C$12:$C$27,1,FALSE),"NO"))</f>
        <v>Prestación de servicios profesionales y de apoyo a la gestión, o para la ejecución de trabajos artísticos que sólo puedan encomendarse a determinadas personas naturales;</v>
      </c>
      <c r="AR339" s="50" t="str">
        <f t="shared" si="43"/>
        <v>Inversión</v>
      </c>
      <c r="AS339" s="50" t="str">
        <f>IF(ISBLANK(K339),1,IFERROR(VLOOKUP(K339,Eje_Pilar_Prop!C323:C424,1,FALSE),"NO"))</f>
        <v>NO</v>
      </c>
      <c r="AT339" s="50" t="str">
        <f t="shared" ref="AT339:AT402" si="48">IF(ISBLANK(C339),1,IFERROR(VLOOKUP(C339,SECOP,1,FALSE),"NO"))</f>
        <v>SECOP II</v>
      </c>
      <c r="AU339" s="38">
        <f t="shared" si="44"/>
        <v>1</v>
      </c>
      <c r="AV339" s="50" t="str">
        <f t="shared" si="46"/>
        <v>Bogotá Mejor para Todos</v>
      </c>
    </row>
    <row r="340" spans="1:48" ht="45" customHeight="1">
      <c r="A340" s="204">
        <v>331</v>
      </c>
      <c r="B340" s="131">
        <v>2020</v>
      </c>
      <c r="C340" s="131" t="s">
        <v>353</v>
      </c>
      <c r="D340" s="210" t="s">
        <v>765</v>
      </c>
      <c r="E340" s="210" t="s">
        <v>140</v>
      </c>
      <c r="F340" s="210" t="s">
        <v>34</v>
      </c>
      <c r="G340" s="210" t="s">
        <v>161</v>
      </c>
      <c r="H340" s="229" t="s">
        <v>967</v>
      </c>
      <c r="I340" s="229" t="s">
        <v>135</v>
      </c>
      <c r="J340" s="229" t="s">
        <v>362</v>
      </c>
      <c r="K340" s="131">
        <v>3</v>
      </c>
      <c r="L340" s="234" t="str">
        <f>IF(ISERROR(VLOOKUP(K340,Eje_Pilar_Prop!$C$2:$E$104,2,FALSE))," ",VLOOKUP(K340,Eje_Pilar_Prop!$C$2:$E$104,2,FALSE))</f>
        <v>Igualdad y autonomía para una Bogotá incluyente</v>
      </c>
      <c r="M340" s="234" t="str">
        <f>IF(ISERROR(VLOOKUP(K340,Eje_Pilar_Prop!$C$2:$E$104,3,FALSE))," ",VLOOKUP(K340,Eje_Pilar_Prop!$C$2:$E$104,3,FALSE))</f>
        <v>Pilar 1 Igualdad de Calidad de Vida</v>
      </c>
      <c r="N340" s="132">
        <v>1475</v>
      </c>
      <c r="O340" s="239">
        <v>52355686</v>
      </c>
      <c r="P340" s="131" t="s">
        <v>1161</v>
      </c>
      <c r="Q340" s="239">
        <v>21000000</v>
      </c>
      <c r="R340" s="65"/>
      <c r="S340" s="48"/>
      <c r="T340" s="49">
        <v>1</v>
      </c>
      <c r="U340" s="239">
        <v>8400000</v>
      </c>
      <c r="V340" s="251">
        <f t="shared" si="47"/>
        <v>29400000</v>
      </c>
      <c r="W340" s="306">
        <v>18760000</v>
      </c>
      <c r="X340" s="135">
        <v>44029</v>
      </c>
      <c r="Y340" s="135">
        <v>44029</v>
      </c>
      <c r="Z340" s="135">
        <v>44243</v>
      </c>
      <c r="AA340" s="136">
        <v>150</v>
      </c>
      <c r="AB340" s="136">
        <v>1</v>
      </c>
      <c r="AC340" s="136">
        <v>60</v>
      </c>
      <c r="AD340" s="133"/>
      <c r="AE340" s="137"/>
      <c r="AF340" s="135"/>
      <c r="AG340" s="134"/>
      <c r="AH340" s="131"/>
      <c r="AI340" s="131" t="s">
        <v>1474</v>
      </c>
      <c r="AJ340" s="131"/>
      <c r="AK340" s="131"/>
      <c r="AL340" s="138">
        <f t="shared" si="45"/>
        <v>0.63809523809523805</v>
      </c>
      <c r="AN340" s="73">
        <f>IF(SUMPRODUCT((A$14:A340=A340)*(B$14:B340=B340)*(D$14:D340=D340))&gt;1,0,1)</f>
        <v>1</v>
      </c>
      <c r="AO340" s="50" t="str">
        <f t="shared" si="41"/>
        <v>Contratos de prestación de servicios profesionales y de apoyo a la gestión</v>
      </c>
      <c r="AP340" s="50" t="str">
        <f t="shared" si="42"/>
        <v>Contratación directa</v>
      </c>
      <c r="AQ340" s="50" t="str">
        <f>IF(ISBLANK(G340),1,IFERROR(VLOOKUP(G340,Tipo!$C$12:$C$27,1,FALSE),"NO"))</f>
        <v>Prestación de servicios profesionales y de apoyo a la gestión, o para la ejecución de trabajos artísticos que sólo puedan encomendarse a determinadas personas naturales;</v>
      </c>
      <c r="AR340" s="50" t="str">
        <f t="shared" si="43"/>
        <v>Inversión</v>
      </c>
      <c r="AS340" s="50" t="str">
        <f>IF(ISBLANK(K340),1,IFERROR(VLOOKUP(K340,Eje_Pilar_Prop!C324:C425,1,FALSE),"NO"))</f>
        <v>NO</v>
      </c>
      <c r="AT340" s="50" t="str">
        <f t="shared" si="48"/>
        <v>SECOP II</v>
      </c>
      <c r="AU340" s="38">
        <f t="shared" si="44"/>
        <v>1</v>
      </c>
      <c r="AV340" s="50" t="str">
        <f t="shared" si="46"/>
        <v>Bogotá Mejor para Todos</v>
      </c>
    </row>
    <row r="341" spans="1:48" ht="45" customHeight="1">
      <c r="A341" s="204">
        <v>332</v>
      </c>
      <c r="B341" s="131">
        <v>2020</v>
      </c>
      <c r="C341" s="131" t="s">
        <v>353</v>
      </c>
      <c r="D341" s="210" t="s">
        <v>766</v>
      </c>
      <c r="E341" s="210" t="s">
        <v>140</v>
      </c>
      <c r="F341" s="210" t="s">
        <v>34</v>
      </c>
      <c r="G341" s="210" t="s">
        <v>161</v>
      </c>
      <c r="H341" s="229" t="s">
        <v>878</v>
      </c>
      <c r="I341" s="229" t="s">
        <v>135</v>
      </c>
      <c r="J341" s="229" t="s">
        <v>362</v>
      </c>
      <c r="K341" s="131">
        <v>45</v>
      </c>
      <c r="L341" s="234" t="str">
        <f>IF(ISERROR(VLOOKUP(K341,Eje_Pilar_Prop!$C$2:$E$104,2,FALSE))," ",VLOOKUP(K341,Eje_Pilar_Prop!$C$2:$E$104,2,FALSE))</f>
        <v>Gobernanza e influencia local, regional e internacional</v>
      </c>
      <c r="M341" s="234" t="str">
        <f>IF(ISERROR(VLOOKUP(K341,Eje_Pilar_Prop!$C$2:$E$104,3,FALSE))," ",VLOOKUP(K341,Eje_Pilar_Prop!$C$2:$E$104,3,FALSE))</f>
        <v>Eje Transversal 4 Gobierno Legitimo, Fortalecimiento Local y Eficiencia</v>
      </c>
      <c r="N341" s="132">
        <v>1501</v>
      </c>
      <c r="O341" s="133">
        <v>1014211396</v>
      </c>
      <c r="P341" s="131" t="s">
        <v>1377</v>
      </c>
      <c r="Q341" s="239">
        <v>11500000</v>
      </c>
      <c r="R341" s="65"/>
      <c r="S341" s="48"/>
      <c r="T341" s="49">
        <v>1</v>
      </c>
      <c r="U341" s="239">
        <v>4600000</v>
      </c>
      <c r="V341" s="251">
        <f t="shared" si="47"/>
        <v>16100000</v>
      </c>
      <c r="W341" s="257">
        <v>10273333</v>
      </c>
      <c r="X341" s="135">
        <v>44029</v>
      </c>
      <c r="Y341" s="135">
        <v>44029</v>
      </c>
      <c r="Z341" s="135">
        <v>44243</v>
      </c>
      <c r="AA341" s="136">
        <v>150</v>
      </c>
      <c r="AB341" s="136">
        <v>1</v>
      </c>
      <c r="AC341" s="136">
        <v>60</v>
      </c>
      <c r="AD341" s="133"/>
      <c r="AE341" s="137"/>
      <c r="AF341" s="135"/>
      <c r="AG341" s="134"/>
      <c r="AH341" s="131"/>
      <c r="AI341" s="131" t="s">
        <v>1474</v>
      </c>
      <c r="AJ341" s="131"/>
      <c r="AK341" s="131"/>
      <c r="AL341" s="138">
        <f t="shared" si="45"/>
        <v>0.63809521739130437</v>
      </c>
      <c r="AN341" s="73">
        <f>IF(SUMPRODUCT((A$14:A341=A341)*(B$14:B341=B341)*(D$14:D341=D341))&gt;1,0,1)</f>
        <v>1</v>
      </c>
      <c r="AO341" s="50" t="str">
        <f t="shared" si="41"/>
        <v>Contratos de prestación de servicios profesionales y de apoyo a la gestión</v>
      </c>
      <c r="AP341" s="50" t="str">
        <f t="shared" si="42"/>
        <v>Contratación directa</v>
      </c>
      <c r="AQ341" s="50" t="str">
        <f>IF(ISBLANK(G341),1,IFERROR(VLOOKUP(G341,Tipo!$C$12:$C$27,1,FALSE),"NO"))</f>
        <v>Prestación de servicios profesionales y de apoyo a la gestión, o para la ejecución de trabajos artísticos que sólo puedan encomendarse a determinadas personas naturales;</v>
      </c>
      <c r="AR341" s="50" t="str">
        <f t="shared" si="43"/>
        <v>Inversión</v>
      </c>
      <c r="AS341" s="50" t="str">
        <f>IF(ISBLANK(K341),1,IFERROR(VLOOKUP(K341,Eje_Pilar_Prop!C325:C426,1,FALSE),"NO"))</f>
        <v>NO</v>
      </c>
      <c r="AT341" s="50" t="str">
        <f t="shared" si="48"/>
        <v>SECOP II</v>
      </c>
      <c r="AU341" s="38">
        <f t="shared" si="44"/>
        <v>1</v>
      </c>
      <c r="AV341" s="50" t="str">
        <f t="shared" si="46"/>
        <v>Bogotá Mejor para Todos</v>
      </c>
    </row>
    <row r="342" spans="1:48" ht="45" customHeight="1">
      <c r="A342" s="204">
        <v>333</v>
      </c>
      <c r="B342" s="131">
        <v>2020</v>
      </c>
      <c r="C342" s="131" t="s">
        <v>353</v>
      </c>
      <c r="D342" s="210" t="s">
        <v>767</v>
      </c>
      <c r="E342" s="210" t="s">
        <v>140</v>
      </c>
      <c r="F342" s="210" t="s">
        <v>34</v>
      </c>
      <c r="G342" s="210" t="s">
        <v>161</v>
      </c>
      <c r="H342" s="229" t="s">
        <v>1024</v>
      </c>
      <c r="I342" s="229" t="s">
        <v>135</v>
      </c>
      <c r="J342" s="229" t="s">
        <v>362</v>
      </c>
      <c r="K342" s="131">
        <v>45</v>
      </c>
      <c r="L342" s="234" t="str">
        <f>IF(ISERROR(VLOOKUP(K342,Eje_Pilar_Prop!$C$2:$E$104,2,FALSE))," ",VLOOKUP(K342,Eje_Pilar_Prop!$C$2:$E$104,2,FALSE))</f>
        <v>Gobernanza e influencia local, regional e internacional</v>
      </c>
      <c r="M342" s="234" t="str">
        <f>IF(ISERROR(VLOOKUP(K342,Eje_Pilar_Prop!$C$2:$E$104,3,FALSE))," ",VLOOKUP(K342,Eje_Pilar_Prop!$C$2:$E$104,3,FALSE))</f>
        <v>Eje Transversal 4 Gobierno Legitimo, Fortalecimiento Local y Eficiencia</v>
      </c>
      <c r="N342" s="132">
        <v>1501</v>
      </c>
      <c r="O342" s="133">
        <v>52904267</v>
      </c>
      <c r="P342" s="131" t="s">
        <v>1123</v>
      </c>
      <c r="Q342" s="239">
        <v>11500000</v>
      </c>
      <c r="R342" s="65"/>
      <c r="S342" s="48"/>
      <c r="T342" s="49">
        <v>1</v>
      </c>
      <c r="U342" s="239">
        <v>4600000</v>
      </c>
      <c r="V342" s="251">
        <f t="shared" si="47"/>
        <v>16100000</v>
      </c>
      <c r="W342" s="257">
        <v>9736667</v>
      </c>
      <c r="X342" s="135">
        <v>44035</v>
      </c>
      <c r="Y342" s="135">
        <v>44036</v>
      </c>
      <c r="Z342" s="135">
        <v>44250</v>
      </c>
      <c r="AA342" s="136">
        <v>150</v>
      </c>
      <c r="AB342" s="136">
        <v>1</v>
      </c>
      <c r="AC342" s="136">
        <v>60</v>
      </c>
      <c r="AD342" s="133"/>
      <c r="AE342" s="137"/>
      <c r="AF342" s="135"/>
      <c r="AG342" s="134"/>
      <c r="AH342" s="131"/>
      <c r="AI342" s="131" t="s">
        <v>1474</v>
      </c>
      <c r="AJ342" s="131"/>
      <c r="AK342" s="131"/>
      <c r="AL342" s="138">
        <f t="shared" si="45"/>
        <v>0.60476192546583851</v>
      </c>
      <c r="AN342" s="73">
        <f>IF(SUMPRODUCT((A$14:A342=A342)*(B$14:B342=B342)*(D$14:D342=D342))&gt;1,0,1)</f>
        <v>1</v>
      </c>
      <c r="AO342" s="50" t="str">
        <f t="shared" ref="AO342:AO405" si="49">IF(ISBLANK(E342),1,IFERROR(VLOOKUP(E342,tipo,1,FALSE),"NO"))</f>
        <v>Contratos de prestación de servicios profesionales y de apoyo a la gestión</v>
      </c>
      <c r="AP342" s="50" t="str">
        <f t="shared" ref="AP342:AP405" si="50">IF(ISBLANK(F342),1,IFERROR(VLOOKUP(F342,modal,1,FALSE),"NO"))</f>
        <v>Contratación directa</v>
      </c>
      <c r="AQ342" s="50" t="str">
        <f>IF(ISBLANK(G342),1,IFERROR(VLOOKUP(G342,Tipo!$C$12:$C$27,1,FALSE),"NO"))</f>
        <v>Prestación de servicios profesionales y de apoyo a la gestión, o para la ejecución de trabajos artísticos que sólo puedan encomendarse a determinadas personas naturales;</v>
      </c>
      <c r="AR342" s="50" t="str">
        <f t="shared" ref="AR342:AR405" si="51">IF(ISBLANK(I342),1,IFERROR(VLOOKUP(I342,afectacion,1,FALSE),"NO"))</f>
        <v>Inversión</v>
      </c>
      <c r="AS342" s="50" t="str">
        <f>IF(ISBLANK(K342),1,IFERROR(VLOOKUP(K342,Eje_Pilar_Prop!C326:C427,1,FALSE),"NO"))</f>
        <v>NO</v>
      </c>
      <c r="AT342" s="50" t="str">
        <f t="shared" si="48"/>
        <v>SECOP II</v>
      </c>
      <c r="AU342" s="38">
        <f t="shared" si="44"/>
        <v>1</v>
      </c>
      <c r="AV342" s="50" t="str">
        <f t="shared" si="46"/>
        <v>Bogotá Mejor para Todos</v>
      </c>
    </row>
    <row r="343" spans="1:48" ht="45" customHeight="1">
      <c r="A343" s="204">
        <v>334</v>
      </c>
      <c r="B343" s="131">
        <v>2020</v>
      </c>
      <c r="C343" s="131" t="s">
        <v>353</v>
      </c>
      <c r="D343" s="210" t="s">
        <v>768</v>
      </c>
      <c r="E343" s="210" t="s">
        <v>140</v>
      </c>
      <c r="F343" s="210" t="s">
        <v>34</v>
      </c>
      <c r="G343" s="210" t="s">
        <v>161</v>
      </c>
      <c r="H343" s="229" t="s">
        <v>866</v>
      </c>
      <c r="I343" s="229" t="s">
        <v>135</v>
      </c>
      <c r="J343" s="229" t="s">
        <v>362</v>
      </c>
      <c r="K343" s="131">
        <v>45</v>
      </c>
      <c r="L343" s="234" t="str">
        <f>IF(ISERROR(VLOOKUP(K343,Eje_Pilar_Prop!$C$2:$E$104,2,FALSE))," ",VLOOKUP(K343,Eje_Pilar_Prop!$C$2:$E$104,2,FALSE))</f>
        <v>Gobernanza e influencia local, regional e internacional</v>
      </c>
      <c r="M343" s="234" t="str">
        <f>IF(ISERROR(VLOOKUP(K343,Eje_Pilar_Prop!$C$2:$E$104,3,FALSE))," ",VLOOKUP(K343,Eje_Pilar_Prop!$C$2:$E$104,3,FALSE))</f>
        <v>Eje Transversal 4 Gobierno Legitimo, Fortalecimiento Local y Eficiencia</v>
      </c>
      <c r="N343" s="132">
        <v>1501</v>
      </c>
      <c r="O343" s="133">
        <v>1052384282</v>
      </c>
      <c r="P343" s="131" t="s">
        <v>1378</v>
      </c>
      <c r="Q343" s="239">
        <v>25000000</v>
      </c>
      <c r="R343" s="65"/>
      <c r="S343" s="48"/>
      <c r="T343" s="49">
        <v>1</v>
      </c>
      <c r="U343" s="239">
        <v>10000000</v>
      </c>
      <c r="V343" s="251">
        <f t="shared" si="47"/>
        <v>35000000</v>
      </c>
      <c r="W343" s="257">
        <v>22333333</v>
      </c>
      <c r="X343" s="135">
        <v>44029</v>
      </c>
      <c r="Y343" s="135">
        <v>44029</v>
      </c>
      <c r="Z343" s="135">
        <v>44243</v>
      </c>
      <c r="AA343" s="136">
        <v>150</v>
      </c>
      <c r="AB343" s="136">
        <v>1</v>
      </c>
      <c r="AC343" s="136">
        <v>60</v>
      </c>
      <c r="AD343" s="133"/>
      <c r="AE343" s="137"/>
      <c r="AF343" s="135"/>
      <c r="AG343" s="134"/>
      <c r="AH343" s="131"/>
      <c r="AI343" s="131" t="s">
        <v>1474</v>
      </c>
      <c r="AJ343" s="131"/>
      <c r="AK343" s="131"/>
      <c r="AL343" s="138">
        <f t="shared" si="45"/>
        <v>0.63809522857142853</v>
      </c>
      <c r="AN343" s="73">
        <f>IF(SUMPRODUCT((A$14:A343=A343)*(B$14:B343=B343)*(D$14:D343=D343))&gt;1,0,1)</f>
        <v>1</v>
      </c>
      <c r="AO343" s="50" t="str">
        <f t="shared" si="49"/>
        <v>Contratos de prestación de servicios profesionales y de apoyo a la gestión</v>
      </c>
      <c r="AP343" s="50" t="str">
        <f t="shared" si="50"/>
        <v>Contratación directa</v>
      </c>
      <c r="AQ343" s="50" t="str">
        <f>IF(ISBLANK(G343),1,IFERROR(VLOOKUP(G343,Tipo!$C$12:$C$27,1,FALSE),"NO"))</f>
        <v>Prestación de servicios profesionales y de apoyo a la gestión, o para la ejecución de trabajos artísticos que sólo puedan encomendarse a determinadas personas naturales;</v>
      </c>
      <c r="AR343" s="50" t="str">
        <f t="shared" si="51"/>
        <v>Inversión</v>
      </c>
      <c r="AS343" s="50" t="str">
        <f>IF(ISBLANK(K343),1,IFERROR(VLOOKUP(K343,Eje_Pilar_Prop!C327:C428,1,FALSE),"NO"))</f>
        <v>NO</v>
      </c>
      <c r="AT343" s="50" t="str">
        <f t="shared" si="48"/>
        <v>SECOP II</v>
      </c>
      <c r="AU343" s="38">
        <f t="shared" si="44"/>
        <v>1</v>
      </c>
      <c r="AV343" s="50" t="str">
        <f t="shared" si="46"/>
        <v>Bogotá Mejor para Todos</v>
      </c>
    </row>
    <row r="344" spans="1:48" ht="45" customHeight="1">
      <c r="A344" s="204">
        <v>335</v>
      </c>
      <c r="B344" s="131">
        <v>2020</v>
      </c>
      <c r="C344" s="131" t="s">
        <v>353</v>
      </c>
      <c r="D344" s="210" t="s">
        <v>769</v>
      </c>
      <c r="E344" s="210" t="s">
        <v>140</v>
      </c>
      <c r="F344" s="210" t="s">
        <v>34</v>
      </c>
      <c r="G344" s="210" t="s">
        <v>161</v>
      </c>
      <c r="H344" s="229" t="s">
        <v>886</v>
      </c>
      <c r="I344" s="229" t="s">
        <v>135</v>
      </c>
      <c r="J344" s="229" t="s">
        <v>362</v>
      </c>
      <c r="K344" s="131">
        <v>45</v>
      </c>
      <c r="L344" s="234" t="str">
        <f>IF(ISERROR(VLOOKUP(K344,Eje_Pilar_Prop!$C$2:$E$104,2,FALSE))," ",VLOOKUP(K344,Eje_Pilar_Prop!$C$2:$E$104,2,FALSE))</f>
        <v>Gobernanza e influencia local, regional e internacional</v>
      </c>
      <c r="M344" s="234" t="str">
        <f>IF(ISERROR(VLOOKUP(K344,Eje_Pilar_Prop!$C$2:$E$104,3,FALSE))," ",VLOOKUP(K344,Eje_Pilar_Prop!$C$2:$E$104,3,FALSE))</f>
        <v>Eje Transversal 4 Gobierno Legitimo, Fortalecimiento Local y Eficiencia</v>
      </c>
      <c r="N344" s="132">
        <v>1501</v>
      </c>
      <c r="O344" s="133">
        <v>1014288129</v>
      </c>
      <c r="P344" s="131" t="s">
        <v>1379</v>
      </c>
      <c r="Q344" s="239">
        <v>11000000</v>
      </c>
      <c r="R344" s="65"/>
      <c r="S344" s="48"/>
      <c r="T344" s="287">
        <v>1</v>
      </c>
      <c r="U344" s="239">
        <v>4400000</v>
      </c>
      <c r="V344" s="251">
        <f t="shared" si="47"/>
        <v>15400000</v>
      </c>
      <c r="W344" s="257">
        <v>8946667</v>
      </c>
      <c r="X344" s="135">
        <v>44035</v>
      </c>
      <c r="Y344" s="135">
        <v>44041</v>
      </c>
      <c r="Z344" s="135">
        <v>44255</v>
      </c>
      <c r="AA344" s="136">
        <v>150</v>
      </c>
      <c r="AB344" s="136">
        <v>1</v>
      </c>
      <c r="AC344" s="136">
        <v>60</v>
      </c>
      <c r="AD344" s="133"/>
      <c r="AE344" s="137"/>
      <c r="AF344" s="135"/>
      <c r="AG344" s="134"/>
      <c r="AH344" s="131"/>
      <c r="AI344" s="131" t="s">
        <v>1474</v>
      </c>
      <c r="AJ344" s="131"/>
      <c r="AK344" s="131"/>
      <c r="AL344" s="138">
        <f t="shared" si="45"/>
        <v>0.58095240259740255</v>
      </c>
      <c r="AN344" s="73">
        <f>IF(SUMPRODUCT((A$14:A344=A344)*(B$14:B344=B344)*(D$14:D344=D344))&gt;1,0,1)</f>
        <v>1</v>
      </c>
      <c r="AO344" s="50" t="str">
        <f t="shared" si="49"/>
        <v>Contratos de prestación de servicios profesionales y de apoyo a la gestión</v>
      </c>
      <c r="AP344" s="50" t="str">
        <f t="shared" si="50"/>
        <v>Contratación directa</v>
      </c>
      <c r="AQ344" s="50" t="str">
        <f>IF(ISBLANK(G344),1,IFERROR(VLOOKUP(G344,Tipo!$C$12:$C$27,1,FALSE),"NO"))</f>
        <v>Prestación de servicios profesionales y de apoyo a la gestión, o para la ejecución de trabajos artísticos que sólo puedan encomendarse a determinadas personas naturales;</v>
      </c>
      <c r="AR344" s="50" t="str">
        <f t="shared" si="51"/>
        <v>Inversión</v>
      </c>
      <c r="AS344" s="50" t="str">
        <f>IF(ISBLANK(K344),1,IFERROR(VLOOKUP(K344,Eje_Pilar_Prop!C328:C429,1,FALSE),"NO"))</f>
        <v>NO</v>
      </c>
      <c r="AT344" s="50" t="str">
        <f t="shared" si="48"/>
        <v>SECOP II</v>
      </c>
      <c r="AU344" s="38">
        <f t="shared" si="44"/>
        <v>1</v>
      </c>
      <c r="AV344" s="50" t="str">
        <f t="shared" si="46"/>
        <v>Bogotá Mejor para Todos</v>
      </c>
    </row>
    <row r="345" spans="1:48" ht="45" customHeight="1">
      <c r="A345" s="204">
        <v>336</v>
      </c>
      <c r="B345" s="131">
        <v>2020</v>
      </c>
      <c r="C345" s="131" t="s">
        <v>353</v>
      </c>
      <c r="D345" s="210" t="s">
        <v>770</v>
      </c>
      <c r="E345" s="210" t="s">
        <v>140</v>
      </c>
      <c r="F345" s="210" t="s">
        <v>34</v>
      </c>
      <c r="G345" s="210" t="s">
        <v>161</v>
      </c>
      <c r="H345" s="229" t="s">
        <v>1025</v>
      </c>
      <c r="I345" s="229" t="s">
        <v>135</v>
      </c>
      <c r="J345" s="229" t="s">
        <v>362</v>
      </c>
      <c r="K345" s="131">
        <v>45</v>
      </c>
      <c r="L345" s="234" t="str">
        <f>IF(ISERROR(VLOOKUP(K345,Eje_Pilar_Prop!$C$2:$E$104,2,FALSE))," ",VLOOKUP(K345,Eje_Pilar_Prop!$C$2:$E$104,2,FALSE))</f>
        <v>Gobernanza e influencia local, regional e internacional</v>
      </c>
      <c r="M345" s="234" t="str">
        <f>IF(ISERROR(VLOOKUP(K345,Eje_Pilar_Prop!$C$2:$E$104,3,FALSE))," ",VLOOKUP(K345,Eje_Pilar_Prop!$C$2:$E$104,3,FALSE))</f>
        <v>Eje Transversal 4 Gobierno Legitimo, Fortalecimiento Local y Eficiencia</v>
      </c>
      <c r="N345" s="132">
        <v>1501</v>
      </c>
      <c r="O345" s="133">
        <v>20739617</v>
      </c>
      <c r="P345" s="131" t="s">
        <v>1113</v>
      </c>
      <c r="Q345" s="239">
        <v>11000000</v>
      </c>
      <c r="R345" s="65"/>
      <c r="S345" s="48"/>
      <c r="T345" s="287">
        <v>1</v>
      </c>
      <c r="U345" s="239">
        <v>4400000</v>
      </c>
      <c r="V345" s="251">
        <f t="shared" si="47"/>
        <v>15400000</v>
      </c>
      <c r="W345" s="257">
        <v>9313333</v>
      </c>
      <c r="X345" s="135">
        <v>44034</v>
      </c>
      <c r="Y345" s="135">
        <v>44036</v>
      </c>
      <c r="Z345" s="135">
        <v>44250</v>
      </c>
      <c r="AA345" s="136">
        <v>150</v>
      </c>
      <c r="AB345" s="136">
        <v>1</v>
      </c>
      <c r="AC345" s="136">
        <v>60</v>
      </c>
      <c r="AD345" s="133"/>
      <c r="AE345" s="137"/>
      <c r="AF345" s="135"/>
      <c r="AG345" s="134"/>
      <c r="AH345" s="131"/>
      <c r="AI345" s="131" t="s">
        <v>1474</v>
      </c>
      <c r="AJ345" s="131"/>
      <c r="AK345" s="131"/>
      <c r="AL345" s="138">
        <f t="shared" si="45"/>
        <v>0.60476188311688317</v>
      </c>
      <c r="AN345" s="73">
        <f>IF(SUMPRODUCT((A$14:A345=A345)*(B$14:B345=B345)*(D$14:D345=D345))&gt;1,0,1)</f>
        <v>1</v>
      </c>
      <c r="AO345" s="50" t="str">
        <f t="shared" si="49"/>
        <v>Contratos de prestación de servicios profesionales y de apoyo a la gestión</v>
      </c>
      <c r="AP345" s="50" t="str">
        <f t="shared" si="50"/>
        <v>Contratación directa</v>
      </c>
      <c r="AQ345" s="50" t="str">
        <f>IF(ISBLANK(G345),1,IFERROR(VLOOKUP(G345,Tipo!$C$12:$C$27,1,FALSE),"NO"))</f>
        <v>Prestación de servicios profesionales y de apoyo a la gestión, o para la ejecución de trabajos artísticos que sólo puedan encomendarse a determinadas personas naturales;</v>
      </c>
      <c r="AR345" s="50" t="str">
        <f t="shared" si="51"/>
        <v>Inversión</v>
      </c>
      <c r="AS345" s="50" t="str">
        <f>IF(ISBLANK(K345),1,IFERROR(VLOOKUP(K345,Eje_Pilar_Prop!C329:C430,1,FALSE),"NO"))</f>
        <v>NO</v>
      </c>
      <c r="AT345" s="50" t="str">
        <f t="shared" si="48"/>
        <v>SECOP II</v>
      </c>
      <c r="AU345" s="38">
        <f t="shared" si="44"/>
        <v>1</v>
      </c>
      <c r="AV345" s="50" t="str">
        <f t="shared" si="46"/>
        <v>Bogotá Mejor para Todos</v>
      </c>
    </row>
    <row r="346" spans="1:48" ht="45" customHeight="1">
      <c r="A346" s="204">
        <v>337</v>
      </c>
      <c r="B346" s="131">
        <v>2020</v>
      </c>
      <c r="C346" s="131" t="s">
        <v>353</v>
      </c>
      <c r="D346" s="210" t="s">
        <v>771</v>
      </c>
      <c r="E346" s="210" t="s">
        <v>140</v>
      </c>
      <c r="F346" s="210" t="s">
        <v>34</v>
      </c>
      <c r="G346" s="210" t="s">
        <v>161</v>
      </c>
      <c r="H346" s="229" t="s">
        <v>1026</v>
      </c>
      <c r="I346" s="229" t="s">
        <v>135</v>
      </c>
      <c r="J346" s="229" t="s">
        <v>362</v>
      </c>
      <c r="K346" s="131">
        <v>45</v>
      </c>
      <c r="L346" s="234" t="str">
        <f>IF(ISERROR(VLOOKUP(K346,Eje_Pilar_Prop!$C$2:$E$104,2,FALSE))," ",VLOOKUP(K346,Eje_Pilar_Prop!$C$2:$E$104,2,FALSE))</f>
        <v>Gobernanza e influencia local, regional e internacional</v>
      </c>
      <c r="M346" s="234" t="str">
        <f>IF(ISERROR(VLOOKUP(K346,Eje_Pilar_Prop!$C$2:$E$104,3,FALSE))," ",VLOOKUP(K346,Eje_Pilar_Prop!$C$2:$E$104,3,FALSE))</f>
        <v>Eje Transversal 4 Gobierno Legitimo, Fortalecimiento Local y Eficiencia</v>
      </c>
      <c r="N346" s="132">
        <v>1501</v>
      </c>
      <c r="O346" s="133">
        <v>52874586</v>
      </c>
      <c r="P346" s="131" t="s">
        <v>1380</v>
      </c>
      <c r="Q346" s="239">
        <v>21000000</v>
      </c>
      <c r="R346" s="65"/>
      <c r="S346" s="48"/>
      <c r="T346" s="49">
        <v>0</v>
      </c>
      <c r="U346" s="239">
        <v>0</v>
      </c>
      <c r="V346" s="251">
        <f t="shared" si="47"/>
        <v>21000000</v>
      </c>
      <c r="W346" s="257">
        <v>13160000</v>
      </c>
      <c r="X346" s="135">
        <v>44029</v>
      </c>
      <c r="Y346" s="135">
        <v>44039</v>
      </c>
      <c r="Z346" s="135">
        <v>44191</v>
      </c>
      <c r="AA346" s="136">
        <v>150</v>
      </c>
      <c r="AB346" s="136">
        <v>0</v>
      </c>
      <c r="AC346" s="136">
        <v>0</v>
      </c>
      <c r="AD346" s="133"/>
      <c r="AE346" s="137"/>
      <c r="AF346" s="135"/>
      <c r="AG346" s="134"/>
      <c r="AH346" s="131"/>
      <c r="AI346" s="131"/>
      <c r="AJ346" s="131" t="s">
        <v>1474</v>
      </c>
      <c r="AK346" s="131"/>
      <c r="AL346" s="138">
        <f t="shared" si="45"/>
        <v>0.62666666666666671</v>
      </c>
      <c r="AN346" s="73">
        <f>IF(SUMPRODUCT((A$14:A346=A346)*(B$14:B346=B346)*(D$14:D346=D346))&gt;1,0,1)</f>
        <v>1</v>
      </c>
      <c r="AO346" s="50" t="str">
        <f t="shared" si="49"/>
        <v>Contratos de prestación de servicios profesionales y de apoyo a la gestión</v>
      </c>
      <c r="AP346" s="50" t="str">
        <f t="shared" si="50"/>
        <v>Contratación directa</v>
      </c>
      <c r="AQ346" s="50" t="str">
        <f>IF(ISBLANK(G346),1,IFERROR(VLOOKUP(G346,Tipo!$C$12:$C$27,1,FALSE),"NO"))</f>
        <v>Prestación de servicios profesionales y de apoyo a la gestión, o para la ejecución de trabajos artísticos que sólo puedan encomendarse a determinadas personas naturales;</v>
      </c>
      <c r="AR346" s="50" t="str">
        <f t="shared" si="51"/>
        <v>Inversión</v>
      </c>
      <c r="AS346" s="50" t="str">
        <f>IF(ISBLANK(K346),1,IFERROR(VLOOKUP(K346,Eje_Pilar_Prop!C330:C431,1,FALSE),"NO"))</f>
        <v>NO</v>
      </c>
      <c r="AT346" s="50" t="str">
        <f t="shared" si="48"/>
        <v>SECOP II</v>
      </c>
      <c r="AU346" s="38">
        <f t="shared" ref="AU346:AU409" si="52">IF(OR(YEAR(X346)=2020,ISBLANK(X346)),1,"NO")</f>
        <v>1</v>
      </c>
      <c r="AV346" s="50" t="str">
        <f t="shared" si="46"/>
        <v>Bogotá Mejor para Todos</v>
      </c>
    </row>
    <row r="347" spans="1:48" ht="45" customHeight="1">
      <c r="A347" s="204">
        <v>338</v>
      </c>
      <c r="B347" s="131">
        <v>2020</v>
      </c>
      <c r="C347" s="131" t="s">
        <v>353</v>
      </c>
      <c r="D347" s="210" t="s">
        <v>772</v>
      </c>
      <c r="E347" s="210" t="s">
        <v>140</v>
      </c>
      <c r="F347" s="210" t="s">
        <v>34</v>
      </c>
      <c r="G347" s="210" t="s">
        <v>161</v>
      </c>
      <c r="H347" s="229" t="s">
        <v>866</v>
      </c>
      <c r="I347" s="229" t="s">
        <v>135</v>
      </c>
      <c r="J347" s="229" t="s">
        <v>362</v>
      </c>
      <c r="K347" s="131">
        <v>45</v>
      </c>
      <c r="L347" s="234" t="str">
        <f>IF(ISERROR(VLOOKUP(K347,Eje_Pilar_Prop!$C$2:$E$104,2,FALSE))," ",VLOOKUP(K347,Eje_Pilar_Prop!$C$2:$E$104,2,FALSE))</f>
        <v>Gobernanza e influencia local, regional e internacional</v>
      </c>
      <c r="M347" s="234" t="str">
        <f>IF(ISERROR(VLOOKUP(K347,Eje_Pilar_Prop!$C$2:$E$104,3,FALSE))," ",VLOOKUP(K347,Eje_Pilar_Prop!$C$2:$E$104,3,FALSE))</f>
        <v>Eje Transversal 4 Gobierno Legitimo, Fortalecimiento Local y Eficiencia</v>
      </c>
      <c r="N347" s="132">
        <v>1501</v>
      </c>
      <c r="O347" s="133">
        <v>1016013233</v>
      </c>
      <c r="P347" s="131" t="s">
        <v>1381</v>
      </c>
      <c r="Q347" s="239">
        <v>25000000</v>
      </c>
      <c r="R347" s="65"/>
      <c r="S347" s="48"/>
      <c r="T347" s="49">
        <v>1</v>
      </c>
      <c r="U347" s="239">
        <v>10000000</v>
      </c>
      <c r="V347" s="251">
        <f t="shared" si="47"/>
        <v>35000000</v>
      </c>
      <c r="W347" s="257">
        <v>22333333</v>
      </c>
      <c r="X347" s="135">
        <v>44029</v>
      </c>
      <c r="Y347" s="135">
        <v>44029</v>
      </c>
      <c r="Z347" s="135">
        <v>44243</v>
      </c>
      <c r="AA347" s="136">
        <v>150</v>
      </c>
      <c r="AB347" s="136">
        <v>1</v>
      </c>
      <c r="AC347" s="136">
        <v>60</v>
      </c>
      <c r="AD347" s="133"/>
      <c r="AE347" s="137"/>
      <c r="AF347" s="135"/>
      <c r="AG347" s="134"/>
      <c r="AH347" s="131"/>
      <c r="AI347" s="131" t="s">
        <v>1474</v>
      </c>
      <c r="AJ347" s="131"/>
      <c r="AK347" s="131"/>
      <c r="AL347" s="138">
        <f t="shared" si="45"/>
        <v>0.63809522857142853</v>
      </c>
      <c r="AN347" s="73">
        <f>IF(SUMPRODUCT((A$14:A347=A347)*(B$14:B347=B347)*(D$14:D347=D347))&gt;1,0,1)</f>
        <v>1</v>
      </c>
      <c r="AO347" s="50" t="str">
        <f t="shared" si="49"/>
        <v>Contratos de prestación de servicios profesionales y de apoyo a la gestión</v>
      </c>
      <c r="AP347" s="50" t="str">
        <f t="shared" si="50"/>
        <v>Contratación directa</v>
      </c>
      <c r="AQ347" s="50" t="str">
        <f>IF(ISBLANK(G347),1,IFERROR(VLOOKUP(G347,Tipo!$C$12:$C$27,1,FALSE),"NO"))</f>
        <v>Prestación de servicios profesionales y de apoyo a la gestión, o para la ejecución de trabajos artísticos que sólo puedan encomendarse a determinadas personas naturales;</v>
      </c>
      <c r="AR347" s="50" t="str">
        <f t="shared" si="51"/>
        <v>Inversión</v>
      </c>
      <c r="AS347" s="50" t="str">
        <f>IF(ISBLANK(K347),1,IFERROR(VLOOKUP(K347,Eje_Pilar_Prop!C331:C432,1,FALSE),"NO"))</f>
        <v>NO</v>
      </c>
      <c r="AT347" s="50" t="str">
        <f t="shared" si="48"/>
        <v>SECOP II</v>
      </c>
      <c r="AU347" s="38">
        <f t="shared" si="52"/>
        <v>1</v>
      </c>
      <c r="AV347" s="50" t="str">
        <f t="shared" si="46"/>
        <v>Bogotá Mejor para Todos</v>
      </c>
    </row>
    <row r="348" spans="1:48" ht="45" customHeight="1">
      <c r="A348" s="204">
        <v>339</v>
      </c>
      <c r="B348" s="131">
        <v>2020</v>
      </c>
      <c r="C348" s="131" t="s">
        <v>353</v>
      </c>
      <c r="D348" s="210" t="s">
        <v>773</v>
      </c>
      <c r="E348" s="210" t="s">
        <v>140</v>
      </c>
      <c r="F348" s="210" t="s">
        <v>34</v>
      </c>
      <c r="G348" s="210" t="s">
        <v>161</v>
      </c>
      <c r="H348" s="229" t="s">
        <v>1027</v>
      </c>
      <c r="I348" s="229" t="s">
        <v>135</v>
      </c>
      <c r="J348" s="229" t="s">
        <v>362</v>
      </c>
      <c r="K348" s="131">
        <v>45</v>
      </c>
      <c r="L348" s="234" t="str">
        <f>IF(ISERROR(VLOOKUP(K348,Eje_Pilar_Prop!$C$2:$E$104,2,FALSE))," ",VLOOKUP(K348,Eje_Pilar_Prop!$C$2:$E$104,2,FALSE))</f>
        <v>Gobernanza e influencia local, regional e internacional</v>
      </c>
      <c r="M348" s="234" t="str">
        <f>IF(ISERROR(VLOOKUP(K348,Eje_Pilar_Prop!$C$2:$E$104,3,FALSE))," ",VLOOKUP(K348,Eje_Pilar_Prop!$C$2:$E$104,3,FALSE))</f>
        <v>Eje Transversal 4 Gobierno Legitimo, Fortalecimiento Local y Eficiencia</v>
      </c>
      <c r="N348" s="132">
        <v>1501</v>
      </c>
      <c r="O348" s="133">
        <v>1010166849</v>
      </c>
      <c r="P348" s="131" t="s">
        <v>1382</v>
      </c>
      <c r="Q348" s="239">
        <v>16500000</v>
      </c>
      <c r="R348" s="65"/>
      <c r="S348" s="48"/>
      <c r="T348" s="49">
        <v>0</v>
      </c>
      <c r="U348" s="239">
        <v>0</v>
      </c>
      <c r="V348" s="251">
        <f t="shared" si="47"/>
        <v>16500000</v>
      </c>
      <c r="W348" s="257">
        <v>13970000</v>
      </c>
      <c r="X348" s="135">
        <v>44035</v>
      </c>
      <c r="Y348" s="135">
        <v>44036</v>
      </c>
      <c r="Z348" s="135">
        <v>44188</v>
      </c>
      <c r="AA348" s="136">
        <v>150</v>
      </c>
      <c r="AB348" s="136">
        <v>0</v>
      </c>
      <c r="AC348" s="136">
        <v>0</v>
      </c>
      <c r="AD348" s="133"/>
      <c r="AE348" s="137"/>
      <c r="AF348" s="135"/>
      <c r="AG348" s="134"/>
      <c r="AH348" s="131"/>
      <c r="AI348" s="131"/>
      <c r="AJ348" s="131" t="s">
        <v>1474</v>
      </c>
      <c r="AK348" s="131"/>
      <c r="AL348" s="138">
        <f t="shared" si="45"/>
        <v>0.84666666666666668</v>
      </c>
      <c r="AN348" s="73">
        <f>IF(SUMPRODUCT((A$14:A348=A348)*(B$14:B348=B348)*(D$14:D348=D348))&gt;1,0,1)</f>
        <v>1</v>
      </c>
      <c r="AO348" s="50" t="str">
        <f t="shared" si="49"/>
        <v>Contratos de prestación de servicios profesionales y de apoyo a la gestión</v>
      </c>
      <c r="AP348" s="50" t="str">
        <f t="shared" si="50"/>
        <v>Contratación directa</v>
      </c>
      <c r="AQ348" s="50" t="str">
        <f>IF(ISBLANK(G348),1,IFERROR(VLOOKUP(G348,Tipo!$C$12:$C$27,1,FALSE),"NO"))</f>
        <v>Prestación de servicios profesionales y de apoyo a la gestión, o para la ejecución de trabajos artísticos que sólo puedan encomendarse a determinadas personas naturales;</v>
      </c>
      <c r="AR348" s="50" t="str">
        <f t="shared" si="51"/>
        <v>Inversión</v>
      </c>
      <c r="AS348" s="50" t="str">
        <f>IF(ISBLANK(K348),1,IFERROR(VLOOKUP(K348,Eje_Pilar_Prop!C332:C433,1,FALSE),"NO"))</f>
        <v>NO</v>
      </c>
      <c r="AT348" s="50" t="str">
        <f t="shared" si="48"/>
        <v>SECOP II</v>
      </c>
      <c r="AU348" s="38">
        <f t="shared" si="52"/>
        <v>1</v>
      </c>
      <c r="AV348" s="50" t="str">
        <f t="shared" si="46"/>
        <v>Bogotá Mejor para Todos</v>
      </c>
    </row>
    <row r="349" spans="1:48" ht="45" customHeight="1">
      <c r="A349" s="204">
        <v>340</v>
      </c>
      <c r="B349" s="131">
        <v>2020</v>
      </c>
      <c r="C349" s="131" t="s">
        <v>353</v>
      </c>
      <c r="D349" s="210" t="s">
        <v>774</v>
      </c>
      <c r="E349" s="210" t="s">
        <v>140</v>
      </c>
      <c r="F349" s="210" t="s">
        <v>34</v>
      </c>
      <c r="G349" s="210" t="s">
        <v>161</v>
      </c>
      <c r="H349" s="229" t="s">
        <v>1028</v>
      </c>
      <c r="I349" s="229" t="s">
        <v>135</v>
      </c>
      <c r="J349" s="229" t="s">
        <v>362</v>
      </c>
      <c r="K349" s="131">
        <v>18</v>
      </c>
      <c r="L349" s="234" t="str">
        <f>IF(ISERROR(VLOOKUP(K349,Eje_Pilar_Prop!$C$2:$E$104,2,FALSE))," ",VLOOKUP(K349,Eje_Pilar_Prop!$C$2:$E$104,2,FALSE))</f>
        <v>Mejor movilidad para todos</v>
      </c>
      <c r="M349" s="234" t="str">
        <f>IF(ISERROR(VLOOKUP(K349,Eje_Pilar_Prop!$C$2:$E$104,3,FALSE))," ",VLOOKUP(K349,Eje_Pilar_Prop!$C$2:$E$104,3,FALSE))</f>
        <v>Pilar 2 Democracía Urbana</v>
      </c>
      <c r="N349" s="132">
        <v>1490</v>
      </c>
      <c r="O349" s="133">
        <v>1014186810</v>
      </c>
      <c r="P349" s="131" t="s">
        <v>1148</v>
      </c>
      <c r="Q349" s="239">
        <v>8500000</v>
      </c>
      <c r="R349" s="65"/>
      <c r="S349" s="48"/>
      <c r="T349" s="49">
        <v>1</v>
      </c>
      <c r="U349" s="239">
        <v>3400000</v>
      </c>
      <c r="V349" s="285">
        <f t="shared" si="47"/>
        <v>11900000</v>
      </c>
      <c r="W349" s="306">
        <v>5100000</v>
      </c>
      <c r="X349" s="135">
        <v>44034</v>
      </c>
      <c r="Y349" s="135">
        <v>44035</v>
      </c>
      <c r="Z349" s="135">
        <v>44249</v>
      </c>
      <c r="AA349" s="136">
        <v>150</v>
      </c>
      <c r="AB349" s="136">
        <v>1</v>
      </c>
      <c r="AC349" s="136">
        <v>60</v>
      </c>
      <c r="AD349" s="133"/>
      <c r="AE349" s="137"/>
      <c r="AF349" s="135"/>
      <c r="AG349" s="134"/>
      <c r="AH349" s="131"/>
      <c r="AI349" s="131" t="s">
        <v>1474</v>
      </c>
      <c r="AJ349" s="131"/>
      <c r="AK349" s="131"/>
      <c r="AL349" s="138">
        <f t="shared" si="45"/>
        <v>0.42857142857142855</v>
      </c>
      <c r="AN349" s="73">
        <f>IF(SUMPRODUCT((A$14:A349=A349)*(B$14:B349=B349)*(D$14:D349=D349))&gt;1,0,1)</f>
        <v>1</v>
      </c>
      <c r="AO349" s="50" t="str">
        <f t="shared" si="49"/>
        <v>Contratos de prestación de servicios profesionales y de apoyo a la gestión</v>
      </c>
      <c r="AP349" s="50" t="str">
        <f t="shared" si="50"/>
        <v>Contratación directa</v>
      </c>
      <c r="AQ349" s="50" t="str">
        <f>IF(ISBLANK(G349),1,IFERROR(VLOOKUP(G349,Tipo!$C$12:$C$27,1,FALSE),"NO"))</f>
        <v>Prestación de servicios profesionales y de apoyo a la gestión, o para la ejecución de trabajos artísticos que sólo puedan encomendarse a determinadas personas naturales;</v>
      </c>
      <c r="AR349" s="50" t="str">
        <f t="shared" si="51"/>
        <v>Inversión</v>
      </c>
      <c r="AS349" s="50" t="str">
        <f>IF(ISBLANK(K349),1,IFERROR(VLOOKUP(K349,Eje_Pilar_Prop!C333:C434,1,FALSE),"NO"))</f>
        <v>NO</v>
      </c>
      <c r="AT349" s="50" t="str">
        <f t="shared" si="48"/>
        <v>SECOP II</v>
      </c>
      <c r="AU349" s="38">
        <f t="shared" si="52"/>
        <v>1</v>
      </c>
      <c r="AV349" s="50" t="str">
        <f t="shared" si="46"/>
        <v>Bogotá Mejor para Todos</v>
      </c>
    </row>
    <row r="350" spans="1:48" ht="45" customHeight="1">
      <c r="A350" s="204">
        <v>341</v>
      </c>
      <c r="B350" s="131">
        <v>2020</v>
      </c>
      <c r="C350" s="131" t="s">
        <v>353</v>
      </c>
      <c r="D350" s="210" t="s">
        <v>775</v>
      </c>
      <c r="E350" s="210" t="s">
        <v>140</v>
      </c>
      <c r="F350" s="210" t="s">
        <v>34</v>
      </c>
      <c r="G350" s="210" t="s">
        <v>161</v>
      </c>
      <c r="H350" s="229" t="s">
        <v>1029</v>
      </c>
      <c r="I350" s="229" t="s">
        <v>135</v>
      </c>
      <c r="J350" s="229" t="s">
        <v>362</v>
      </c>
      <c r="K350" s="131">
        <v>45</v>
      </c>
      <c r="L350" s="234" t="str">
        <f>IF(ISERROR(VLOOKUP(K350,Eje_Pilar_Prop!$C$2:$E$104,2,FALSE))," ",VLOOKUP(K350,Eje_Pilar_Prop!$C$2:$E$104,2,FALSE))</f>
        <v>Gobernanza e influencia local, regional e internacional</v>
      </c>
      <c r="M350" s="234" t="str">
        <f>IF(ISERROR(VLOOKUP(K350,Eje_Pilar_Prop!$C$2:$E$104,3,FALSE))," ",VLOOKUP(K350,Eje_Pilar_Prop!$C$2:$E$104,3,FALSE))</f>
        <v>Eje Transversal 4 Gobierno Legitimo, Fortalecimiento Local y Eficiencia</v>
      </c>
      <c r="N350" s="132">
        <v>1501</v>
      </c>
      <c r="O350" s="133">
        <v>40326729</v>
      </c>
      <c r="P350" s="131" t="s">
        <v>1087</v>
      </c>
      <c r="Q350" s="239">
        <v>27500000</v>
      </c>
      <c r="R350" s="65"/>
      <c r="S350" s="48"/>
      <c r="T350" s="49">
        <v>1</v>
      </c>
      <c r="U350" s="239">
        <v>11000000</v>
      </c>
      <c r="V350" s="251">
        <f t="shared" si="47"/>
        <v>38500000</v>
      </c>
      <c r="W350" s="257">
        <v>23466667</v>
      </c>
      <c r="X350" s="135">
        <v>44035</v>
      </c>
      <c r="Y350" s="135">
        <v>44035</v>
      </c>
      <c r="Z350" s="135">
        <v>44249</v>
      </c>
      <c r="AA350" s="136">
        <v>150</v>
      </c>
      <c r="AB350" s="136">
        <v>1</v>
      </c>
      <c r="AC350" s="136">
        <v>60</v>
      </c>
      <c r="AD350" s="133"/>
      <c r="AE350" s="137"/>
      <c r="AF350" s="135"/>
      <c r="AG350" s="134"/>
      <c r="AH350" s="131"/>
      <c r="AI350" s="131" t="s">
        <v>1474</v>
      </c>
      <c r="AJ350" s="131"/>
      <c r="AK350" s="131"/>
      <c r="AL350" s="138">
        <f t="shared" si="45"/>
        <v>0.60952381818181822</v>
      </c>
      <c r="AN350" s="73">
        <f>IF(SUMPRODUCT((A$14:A350=A350)*(B$14:B350=B350)*(D$14:D350=D350))&gt;1,0,1)</f>
        <v>1</v>
      </c>
      <c r="AO350" s="50" t="str">
        <f t="shared" si="49"/>
        <v>Contratos de prestación de servicios profesionales y de apoyo a la gestión</v>
      </c>
      <c r="AP350" s="50" t="str">
        <f t="shared" si="50"/>
        <v>Contratación directa</v>
      </c>
      <c r="AQ350" s="50" t="str">
        <f>IF(ISBLANK(G350),1,IFERROR(VLOOKUP(G350,Tipo!$C$12:$C$27,1,FALSE),"NO"))</f>
        <v>Prestación de servicios profesionales y de apoyo a la gestión, o para la ejecución de trabajos artísticos que sólo puedan encomendarse a determinadas personas naturales;</v>
      </c>
      <c r="AR350" s="50" t="str">
        <f t="shared" si="51"/>
        <v>Inversión</v>
      </c>
      <c r="AS350" s="50" t="str">
        <f>IF(ISBLANK(K350),1,IFERROR(VLOOKUP(K350,Eje_Pilar_Prop!C334:C435,1,FALSE),"NO"))</f>
        <v>NO</v>
      </c>
      <c r="AT350" s="50" t="str">
        <f t="shared" si="48"/>
        <v>SECOP II</v>
      </c>
      <c r="AU350" s="38">
        <f t="shared" si="52"/>
        <v>1</v>
      </c>
      <c r="AV350" s="50" t="str">
        <f t="shared" si="46"/>
        <v>Bogotá Mejor para Todos</v>
      </c>
    </row>
    <row r="351" spans="1:48" ht="45" customHeight="1">
      <c r="A351" s="204">
        <v>342</v>
      </c>
      <c r="B351" s="131">
        <v>2020</v>
      </c>
      <c r="C351" s="131" t="s">
        <v>353</v>
      </c>
      <c r="D351" s="210" t="s">
        <v>776</v>
      </c>
      <c r="E351" s="210" t="s">
        <v>140</v>
      </c>
      <c r="F351" s="210" t="s">
        <v>34</v>
      </c>
      <c r="G351" s="210" t="s">
        <v>161</v>
      </c>
      <c r="H351" s="229" t="s">
        <v>908</v>
      </c>
      <c r="I351" s="229" t="s">
        <v>135</v>
      </c>
      <c r="J351" s="229" t="s">
        <v>362</v>
      </c>
      <c r="K351" s="131">
        <v>18</v>
      </c>
      <c r="L351" s="234" t="str">
        <f>IF(ISERROR(VLOOKUP(K351,Eje_Pilar_Prop!$C$2:$E$104,2,FALSE))," ",VLOOKUP(K351,Eje_Pilar_Prop!$C$2:$E$104,2,FALSE))</f>
        <v>Mejor movilidad para todos</v>
      </c>
      <c r="M351" s="234" t="str">
        <f>IF(ISERROR(VLOOKUP(K351,Eje_Pilar_Prop!$C$2:$E$104,3,FALSE))," ",VLOOKUP(K351,Eje_Pilar_Prop!$C$2:$E$104,3,FALSE))</f>
        <v>Pilar 2 Democracía Urbana</v>
      </c>
      <c r="N351" s="132">
        <v>1490</v>
      </c>
      <c r="O351" s="133">
        <v>79737571</v>
      </c>
      <c r="P351" s="131" t="s">
        <v>1153</v>
      </c>
      <c r="Q351" s="239">
        <v>11500000</v>
      </c>
      <c r="R351" s="65"/>
      <c r="S351" s="48"/>
      <c r="T351" s="49">
        <v>1</v>
      </c>
      <c r="U351" s="239">
        <v>4600000</v>
      </c>
      <c r="V351" s="285">
        <f t="shared" si="47"/>
        <v>16100000</v>
      </c>
      <c r="W351" s="306">
        <v>9736667</v>
      </c>
      <c r="X351" s="135">
        <v>44034</v>
      </c>
      <c r="Y351" s="135">
        <v>44036</v>
      </c>
      <c r="Z351" s="135">
        <v>44250</v>
      </c>
      <c r="AA351" s="136">
        <v>150</v>
      </c>
      <c r="AB351" s="136">
        <v>1</v>
      </c>
      <c r="AC351" s="136">
        <v>60</v>
      </c>
      <c r="AD351" s="133"/>
      <c r="AE351" s="137"/>
      <c r="AF351" s="135"/>
      <c r="AG351" s="134"/>
      <c r="AH351" s="131"/>
      <c r="AI351" s="131" t="s">
        <v>1474</v>
      </c>
      <c r="AJ351" s="131"/>
      <c r="AK351" s="131"/>
      <c r="AL351" s="138">
        <f t="shared" si="45"/>
        <v>0.60476192546583851</v>
      </c>
      <c r="AN351" s="73">
        <f>IF(SUMPRODUCT((A$14:A351=A351)*(B$14:B351=B351)*(D$14:D351=D351))&gt;1,0,1)</f>
        <v>1</v>
      </c>
      <c r="AO351" s="50" t="str">
        <f t="shared" si="49"/>
        <v>Contratos de prestación de servicios profesionales y de apoyo a la gestión</v>
      </c>
      <c r="AP351" s="50" t="str">
        <f t="shared" si="50"/>
        <v>Contratación directa</v>
      </c>
      <c r="AQ351" s="50" t="str">
        <f>IF(ISBLANK(G351),1,IFERROR(VLOOKUP(G351,Tipo!$C$12:$C$27,1,FALSE),"NO"))</f>
        <v>Prestación de servicios profesionales y de apoyo a la gestión, o para la ejecución de trabajos artísticos que sólo puedan encomendarse a determinadas personas naturales;</v>
      </c>
      <c r="AR351" s="50" t="str">
        <f t="shared" si="51"/>
        <v>Inversión</v>
      </c>
      <c r="AS351" s="50" t="str">
        <f>IF(ISBLANK(K351),1,IFERROR(VLOOKUP(K351,Eje_Pilar_Prop!C335:C436,1,FALSE),"NO"))</f>
        <v>NO</v>
      </c>
      <c r="AT351" s="50" t="str">
        <f t="shared" si="48"/>
        <v>SECOP II</v>
      </c>
      <c r="AU351" s="38">
        <f t="shared" si="52"/>
        <v>1</v>
      </c>
      <c r="AV351" s="50" t="str">
        <f t="shared" si="46"/>
        <v>Bogotá Mejor para Todos</v>
      </c>
    </row>
    <row r="352" spans="1:48" ht="45" customHeight="1">
      <c r="A352" s="204">
        <v>343</v>
      </c>
      <c r="B352" s="131">
        <v>2020</v>
      </c>
      <c r="C352" s="131" t="s">
        <v>353</v>
      </c>
      <c r="D352" s="210" t="s">
        <v>777</v>
      </c>
      <c r="E352" s="210" t="s">
        <v>140</v>
      </c>
      <c r="F352" s="210" t="s">
        <v>34</v>
      </c>
      <c r="G352" s="210" t="s">
        <v>161</v>
      </c>
      <c r="H352" s="229" t="s">
        <v>1030</v>
      </c>
      <c r="I352" s="229" t="s">
        <v>135</v>
      </c>
      <c r="J352" s="229" t="s">
        <v>362</v>
      </c>
      <c r="K352" s="131">
        <v>45</v>
      </c>
      <c r="L352" s="234" t="str">
        <f>IF(ISERROR(VLOOKUP(K352,Eje_Pilar_Prop!$C$2:$E$104,2,FALSE))," ",VLOOKUP(K352,Eje_Pilar_Prop!$C$2:$E$104,2,FALSE))</f>
        <v>Gobernanza e influencia local, regional e internacional</v>
      </c>
      <c r="M352" s="234" t="str">
        <f>IF(ISERROR(VLOOKUP(K352,Eje_Pilar_Prop!$C$2:$E$104,3,FALSE))," ",VLOOKUP(K352,Eje_Pilar_Prop!$C$2:$E$104,3,FALSE))</f>
        <v>Eje Transversal 4 Gobierno Legitimo, Fortalecimiento Local y Eficiencia</v>
      </c>
      <c r="N352" s="132">
        <v>1501</v>
      </c>
      <c r="O352" s="133">
        <v>79056018</v>
      </c>
      <c r="P352" s="131" t="s">
        <v>1101</v>
      </c>
      <c r="Q352" s="239">
        <v>15000000</v>
      </c>
      <c r="R352" s="65"/>
      <c r="S352" s="48"/>
      <c r="T352" s="49">
        <v>1</v>
      </c>
      <c r="U352" s="239">
        <v>6000000</v>
      </c>
      <c r="V352" s="251">
        <f t="shared" si="47"/>
        <v>21000000</v>
      </c>
      <c r="W352" s="257">
        <v>12700000</v>
      </c>
      <c r="X352" s="135">
        <v>44035</v>
      </c>
      <c r="Y352" s="135">
        <v>44036</v>
      </c>
      <c r="Z352" s="135">
        <v>44250</v>
      </c>
      <c r="AA352" s="136">
        <v>150</v>
      </c>
      <c r="AB352" s="136">
        <v>1</v>
      </c>
      <c r="AC352" s="136">
        <v>60</v>
      </c>
      <c r="AD352" s="133"/>
      <c r="AE352" s="137"/>
      <c r="AF352" s="135"/>
      <c r="AG352" s="134"/>
      <c r="AH352" s="131"/>
      <c r="AI352" s="131"/>
      <c r="AJ352" s="131" t="s">
        <v>1474</v>
      </c>
      <c r="AK352" s="131"/>
      <c r="AL352" s="138">
        <f t="shared" si="45"/>
        <v>0.60476190476190472</v>
      </c>
      <c r="AN352" s="73">
        <f>IF(SUMPRODUCT((A$14:A352=A352)*(B$14:B352=B352)*(D$14:D352=D352))&gt;1,0,1)</f>
        <v>1</v>
      </c>
      <c r="AO352" s="50" t="str">
        <f t="shared" si="49"/>
        <v>Contratos de prestación de servicios profesionales y de apoyo a la gestión</v>
      </c>
      <c r="AP352" s="50" t="str">
        <f t="shared" si="50"/>
        <v>Contratación directa</v>
      </c>
      <c r="AQ352" s="50" t="str">
        <f>IF(ISBLANK(G352),1,IFERROR(VLOOKUP(G352,Tipo!$C$12:$C$27,1,FALSE),"NO"))</f>
        <v>Prestación de servicios profesionales y de apoyo a la gestión, o para la ejecución de trabajos artísticos que sólo puedan encomendarse a determinadas personas naturales;</v>
      </c>
      <c r="AR352" s="50" t="str">
        <f t="shared" si="51"/>
        <v>Inversión</v>
      </c>
      <c r="AS352" s="50" t="str">
        <f>IF(ISBLANK(K352),1,IFERROR(VLOOKUP(K352,Eje_Pilar_Prop!C336:C437,1,FALSE),"NO"))</f>
        <v>NO</v>
      </c>
      <c r="AT352" s="50" t="str">
        <f t="shared" si="48"/>
        <v>SECOP II</v>
      </c>
      <c r="AU352" s="38">
        <f t="shared" si="52"/>
        <v>1</v>
      </c>
      <c r="AV352" s="50" t="str">
        <f t="shared" si="46"/>
        <v>Bogotá Mejor para Todos</v>
      </c>
    </row>
    <row r="353" spans="1:48" ht="45" customHeight="1">
      <c r="A353" s="204">
        <v>344</v>
      </c>
      <c r="B353" s="131">
        <v>2020</v>
      </c>
      <c r="C353" s="131" t="s">
        <v>353</v>
      </c>
      <c r="D353" s="210" t="s">
        <v>778</v>
      </c>
      <c r="E353" s="210" t="s">
        <v>140</v>
      </c>
      <c r="F353" s="210" t="s">
        <v>34</v>
      </c>
      <c r="G353" s="210" t="s">
        <v>161</v>
      </c>
      <c r="H353" s="229" t="s">
        <v>980</v>
      </c>
      <c r="I353" s="229" t="s">
        <v>135</v>
      </c>
      <c r="J353" s="229" t="s">
        <v>362</v>
      </c>
      <c r="K353" s="131">
        <v>45</v>
      </c>
      <c r="L353" s="234" t="str">
        <f>IF(ISERROR(VLOOKUP(K353,Eje_Pilar_Prop!$C$2:$E$104,2,FALSE))," ",VLOOKUP(K353,Eje_Pilar_Prop!$C$2:$E$104,2,FALSE))</f>
        <v>Gobernanza e influencia local, regional e internacional</v>
      </c>
      <c r="M353" s="234" t="str">
        <f>IF(ISERROR(VLOOKUP(K353,Eje_Pilar_Prop!$C$2:$E$104,3,FALSE))," ",VLOOKUP(K353,Eje_Pilar_Prop!$C$2:$E$104,3,FALSE))</f>
        <v>Eje Transversal 4 Gobierno Legitimo, Fortalecimiento Local y Eficiencia</v>
      </c>
      <c r="N353" s="132">
        <v>1501</v>
      </c>
      <c r="O353" s="133">
        <v>52269754</v>
      </c>
      <c r="P353" s="131" t="s">
        <v>1383</v>
      </c>
      <c r="Q353" s="239">
        <v>8500000</v>
      </c>
      <c r="R353" s="65"/>
      <c r="S353" s="48"/>
      <c r="T353" s="49">
        <v>1</v>
      </c>
      <c r="U353" s="239">
        <v>3400000</v>
      </c>
      <c r="V353" s="251">
        <f t="shared" si="47"/>
        <v>11900000</v>
      </c>
      <c r="W353" s="257">
        <v>6970000</v>
      </c>
      <c r="X353" s="135">
        <v>44035</v>
      </c>
      <c r="Y353" s="135">
        <v>44040</v>
      </c>
      <c r="Z353" s="135">
        <v>44254</v>
      </c>
      <c r="AA353" s="136">
        <v>150</v>
      </c>
      <c r="AB353" s="136">
        <v>1</v>
      </c>
      <c r="AC353" s="136">
        <v>60</v>
      </c>
      <c r="AD353" s="133"/>
      <c r="AE353" s="137"/>
      <c r="AF353" s="135"/>
      <c r="AG353" s="134"/>
      <c r="AH353" s="131"/>
      <c r="AI353" s="131" t="s">
        <v>1474</v>
      </c>
      <c r="AJ353" s="131"/>
      <c r="AK353" s="131"/>
      <c r="AL353" s="138">
        <f t="shared" si="45"/>
        <v>0.58571428571428574</v>
      </c>
      <c r="AN353" s="73">
        <f>IF(SUMPRODUCT((A$14:A353=A353)*(B$14:B353=B353)*(D$14:D353=D353))&gt;1,0,1)</f>
        <v>1</v>
      </c>
      <c r="AO353" s="50" t="str">
        <f t="shared" si="49"/>
        <v>Contratos de prestación de servicios profesionales y de apoyo a la gestión</v>
      </c>
      <c r="AP353" s="50" t="str">
        <f t="shared" si="50"/>
        <v>Contratación directa</v>
      </c>
      <c r="AQ353" s="50" t="str">
        <f>IF(ISBLANK(G353),1,IFERROR(VLOOKUP(G353,Tipo!$C$12:$C$27,1,FALSE),"NO"))</f>
        <v>Prestación de servicios profesionales y de apoyo a la gestión, o para la ejecución de trabajos artísticos que sólo puedan encomendarse a determinadas personas naturales;</v>
      </c>
      <c r="AR353" s="50" t="str">
        <f t="shared" si="51"/>
        <v>Inversión</v>
      </c>
      <c r="AS353" s="50" t="str">
        <f>IF(ISBLANK(K353),1,IFERROR(VLOOKUP(K353,Eje_Pilar_Prop!C337:C438,1,FALSE),"NO"))</f>
        <v>NO</v>
      </c>
      <c r="AT353" s="50" t="str">
        <f t="shared" si="48"/>
        <v>SECOP II</v>
      </c>
      <c r="AU353" s="38">
        <f t="shared" si="52"/>
        <v>1</v>
      </c>
      <c r="AV353" s="50" t="str">
        <f t="shared" si="46"/>
        <v>Bogotá Mejor para Todos</v>
      </c>
    </row>
    <row r="354" spans="1:48" ht="45" customHeight="1">
      <c r="A354" s="204">
        <v>345</v>
      </c>
      <c r="B354" s="131">
        <v>2020</v>
      </c>
      <c r="C354" s="131" t="s">
        <v>353</v>
      </c>
      <c r="D354" s="210" t="s">
        <v>779</v>
      </c>
      <c r="E354" s="210" t="s">
        <v>140</v>
      </c>
      <c r="F354" s="210" t="s">
        <v>34</v>
      </c>
      <c r="G354" s="210" t="s">
        <v>161</v>
      </c>
      <c r="H354" s="229" t="s">
        <v>1031</v>
      </c>
      <c r="I354" s="229" t="s">
        <v>135</v>
      </c>
      <c r="J354" s="229" t="s">
        <v>362</v>
      </c>
      <c r="K354" s="131">
        <v>45</v>
      </c>
      <c r="L354" s="234" t="str">
        <f>IF(ISERROR(VLOOKUP(K354,Eje_Pilar_Prop!$C$2:$E$104,2,FALSE))," ",VLOOKUP(K354,Eje_Pilar_Prop!$C$2:$E$104,2,FALSE))</f>
        <v>Gobernanza e influencia local, regional e internacional</v>
      </c>
      <c r="M354" s="234" t="str">
        <f>IF(ISERROR(VLOOKUP(K354,Eje_Pilar_Prop!$C$2:$E$104,3,FALSE))," ",VLOOKUP(K354,Eje_Pilar_Prop!$C$2:$E$104,3,FALSE))</f>
        <v>Eje Transversal 4 Gobierno Legitimo, Fortalecimiento Local y Eficiencia</v>
      </c>
      <c r="N354" s="132">
        <v>1501</v>
      </c>
      <c r="O354" s="133">
        <v>51730617</v>
      </c>
      <c r="P354" s="131" t="s">
        <v>1384</v>
      </c>
      <c r="Q354" s="239">
        <v>12500000</v>
      </c>
      <c r="R354" s="65"/>
      <c r="S354" s="48"/>
      <c r="T354" s="49">
        <v>1</v>
      </c>
      <c r="U354" s="239">
        <v>5000000</v>
      </c>
      <c r="V354" s="251">
        <f t="shared" si="47"/>
        <v>17500000</v>
      </c>
      <c r="W354" s="257">
        <v>10583333</v>
      </c>
      <c r="X354" s="135">
        <v>44034</v>
      </c>
      <c r="Y354" s="135">
        <v>44036</v>
      </c>
      <c r="Z354" s="135">
        <v>44250</v>
      </c>
      <c r="AA354" s="136">
        <v>150</v>
      </c>
      <c r="AB354" s="136">
        <v>1</v>
      </c>
      <c r="AC354" s="136">
        <v>60</v>
      </c>
      <c r="AD354" s="133"/>
      <c r="AE354" s="137"/>
      <c r="AF354" s="135"/>
      <c r="AG354" s="134"/>
      <c r="AH354" s="131"/>
      <c r="AI354" s="131" t="s">
        <v>1474</v>
      </c>
      <c r="AJ354" s="131"/>
      <c r="AK354" s="131"/>
      <c r="AL354" s="138">
        <f t="shared" si="45"/>
        <v>0.60476188571428569</v>
      </c>
      <c r="AN354" s="73">
        <f>IF(SUMPRODUCT((A$14:A354=A354)*(B$14:B354=B354)*(D$14:D354=D354))&gt;1,0,1)</f>
        <v>1</v>
      </c>
      <c r="AO354" s="50" t="str">
        <f t="shared" si="49"/>
        <v>Contratos de prestación de servicios profesionales y de apoyo a la gestión</v>
      </c>
      <c r="AP354" s="50" t="str">
        <f t="shared" si="50"/>
        <v>Contratación directa</v>
      </c>
      <c r="AQ354" s="50" t="str">
        <f>IF(ISBLANK(G354),1,IFERROR(VLOOKUP(G354,Tipo!$C$12:$C$27,1,FALSE),"NO"))</f>
        <v>Prestación de servicios profesionales y de apoyo a la gestión, o para la ejecución de trabajos artísticos que sólo puedan encomendarse a determinadas personas naturales;</v>
      </c>
      <c r="AR354" s="50" t="str">
        <f t="shared" si="51"/>
        <v>Inversión</v>
      </c>
      <c r="AS354" s="50" t="str">
        <f>IF(ISBLANK(K354),1,IFERROR(VLOOKUP(K354,Eje_Pilar_Prop!C338:C439,1,FALSE),"NO"))</f>
        <v>NO</v>
      </c>
      <c r="AT354" s="50" t="str">
        <f t="shared" si="48"/>
        <v>SECOP II</v>
      </c>
      <c r="AU354" s="38">
        <f t="shared" si="52"/>
        <v>1</v>
      </c>
      <c r="AV354" s="50" t="str">
        <f t="shared" si="46"/>
        <v>Bogotá Mejor para Todos</v>
      </c>
    </row>
    <row r="355" spans="1:48" ht="45" customHeight="1">
      <c r="A355" s="204">
        <v>346</v>
      </c>
      <c r="B355" s="131">
        <v>2020</v>
      </c>
      <c r="C355" s="131" t="s">
        <v>353</v>
      </c>
      <c r="D355" s="210" t="s">
        <v>780</v>
      </c>
      <c r="E355" s="210" t="s">
        <v>140</v>
      </c>
      <c r="F355" s="210" t="s">
        <v>34</v>
      </c>
      <c r="G355" s="210" t="s">
        <v>161</v>
      </c>
      <c r="H355" s="229" t="s">
        <v>1032</v>
      </c>
      <c r="I355" s="229" t="s">
        <v>135</v>
      </c>
      <c r="J355" s="229" t="s">
        <v>362</v>
      </c>
      <c r="K355" s="131">
        <v>3</v>
      </c>
      <c r="L355" s="234" t="str">
        <f>IF(ISERROR(VLOOKUP(K355,Eje_Pilar_Prop!$C$2:$E$104,2,FALSE))," ",VLOOKUP(K355,Eje_Pilar_Prop!$C$2:$E$104,2,FALSE))</f>
        <v>Igualdad y autonomía para una Bogotá incluyente</v>
      </c>
      <c r="M355" s="234" t="str">
        <f>IF(ISERROR(VLOOKUP(K355,Eje_Pilar_Prop!$C$2:$E$104,3,FALSE))," ",VLOOKUP(K355,Eje_Pilar_Prop!$C$2:$E$104,3,FALSE))</f>
        <v>Pilar 1 Igualdad de Calidad de Vida</v>
      </c>
      <c r="N355" s="132">
        <v>1477</v>
      </c>
      <c r="O355" s="133">
        <v>57441957</v>
      </c>
      <c r="P355" s="131" t="s">
        <v>1385</v>
      </c>
      <c r="Q355" s="239">
        <v>21000000</v>
      </c>
      <c r="R355" s="65"/>
      <c r="S355" s="48"/>
      <c r="T355" s="49">
        <v>1</v>
      </c>
      <c r="U355" s="239">
        <v>10500000</v>
      </c>
      <c r="V355" s="251">
        <f t="shared" si="47"/>
        <v>31500000</v>
      </c>
      <c r="W355" s="257">
        <v>17360000</v>
      </c>
      <c r="X355" s="135">
        <v>44036</v>
      </c>
      <c r="Y355" s="135">
        <v>44039</v>
      </c>
      <c r="Z355" s="135">
        <v>44268</v>
      </c>
      <c r="AA355" s="136">
        <v>150</v>
      </c>
      <c r="AB355" s="136">
        <v>1</v>
      </c>
      <c r="AC355" s="136">
        <v>75</v>
      </c>
      <c r="AD355" s="133"/>
      <c r="AE355" s="137"/>
      <c r="AF355" s="135"/>
      <c r="AG355" s="134"/>
      <c r="AH355" s="131"/>
      <c r="AI355" s="131" t="s">
        <v>1474</v>
      </c>
      <c r="AJ355" s="131"/>
      <c r="AK355" s="131"/>
      <c r="AL355" s="138">
        <f t="shared" si="45"/>
        <v>0.55111111111111111</v>
      </c>
      <c r="AN355" s="73">
        <f>IF(SUMPRODUCT((A$14:A355=A355)*(B$14:B355=B355)*(D$14:D355=D355))&gt;1,0,1)</f>
        <v>1</v>
      </c>
      <c r="AO355" s="50" t="str">
        <f t="shared" si="49"/>
        <v>Contratos de prestación de servicios profesionales y de apoyo a la gestión</v>
      </c>
      <c r="AP355" s="50" t="str">
        <f t="shared" si="50"/>
        <v>Contratación directa</v>
      </c>
      <c r="AQ355" s="50" t="str">
        <f>IF(ISBLANK(G355),1,IFERROR(VLOOKUP(G355,Tipo!$C$12:$C$27,1,FALSE),"NO"))</f>
        <v>Prestación de servicios profesionales y de apoyo a la gestión, o para la ejecución de trabajos artísticos que sólo puedan encomendarse a determinadas personas naturales;</v>
      </c>
      <c r="AR355" s="50" t="str">
        <f t="shared" si="51"/>
        <v>Inversión</v>
      </c>
      <c r="AS355" s="50" t="str">
        <f>IF(ISBLANK(K355),1,IFERROR(VLOOKUP(K355,Eje_Pilar_Prop!C339:C440,1,FALSE),"NO"))</f>
        <v>NO</v>
      </c>
      <c r="AT355" s="50" t="str">
        <f t="shared" si="48"/>
        <v>SECOP II</v>
      </c>
      <c r="AU355" s="38">
        <f t="shared" si="52"/>
        <v>1</v>
      </c>
      <c r="AV355" s="50" t="str">
        <f t="shared" si="46"/>
        <v>Bogotá Mejor para Todos</v>
      </c>
    </row>
    <row r="356" spans="1:48" ht="45" customHeight="1">
      <c r="A356" s="204">
        <v>347</v>
      </c>
      <c r="B356" s="131">
        <v>2020</v>
      </c>
      <c r="C356" s="131" t="s">
        <v>353</v>
      </c>
      <c r="D356" s="210" t="s">
        <v>781</v>
      </c>
      <c r="E356" s="210" t="s">
        <v>140</v>
      </c>
      <c r="F356" s="210" t="s">
        <v>34</v>
      </c>
      <c r="G356" s="210" t="s">
        <v>161</v>
      </c>
      <c r="H356" s="229" t="s">
        <v>1033</v>
      </c>
      <c r="I356" s="229" t="s">
        <v>135</v>
      </c>
      <c r="J356" s="229" t="s">
        <v>362</v>
      </c>
      <c r="K356" s="131">
        <v>18</v>
      </c>
      <c r="L356" s="234" t="str">
        <f>IF(ISERROR(VLOOKUP(K356,Eje_Pilar_Prop!$C$2:$E$104,2,FALSE))," ",VLOOKUP(K356,Eje_Pilar_Prop!$C$2:$E$104,2,FALSE))</f>
        <v>Mejor movilidad para todos</v>
      </c>
      <c r="M356" s="234" t="str">
        <f>IF(ISERROR(VLOOKUP(K356,Eje_Pilar_Prop!$C$2:$E$104,3,FALSE))," ",VLOOKUP(K356,Eje_Pilar_Prop!$C$2:$E$104,3,FALSE))</f>
        <v>Pilar 2 Democracía Urbana</v>
      </c>
      <c r="N356" s="132">
        <v>1490</v>
      </c>
      <c r="O356" s="133">
        <v>15664177</v>
      </c>
      <c r="P356" s="131" t="s">
        <v>1141</v>
      </c>
      <c r="Q356" s="239">
        <v>15000000</v>
      </c>
      <c r="R356" s="65"/>
      <c r="S356" s="48"/>
      <c r="T356" s="49">
        <v>1</v>
      </c>
      <c r="U356" s="239">
        <v>6000000</v>
      </c>
      <c r="V356" s="285">
        <f t="shared" si="47"/>
        <v>21000000</v>
      </c>
      <c r="W356" s="306">
        <v>12400000</v>
      </c>
      <c r="X356" s="135">
        <v>44036</v>
      </c>
      <c r="Y356" s="135">
        <v>44039</v>
      </c>
      <c r="Z356" s="135">
        <v>44253</v>
      </c>
      <c r="AA356" s="136">
        <v>150</v>
      </c>
      <c r="AB356" s="136">
        <v>1</v>
      </c>
      <c r="AC356" s="136">
        <v>60</v>
      </c>
      <c r="AD356" s="133"/>
      <c r="AE356" s="137"/>
      <c r="AF356" s="135"/>
      <c r="AG356" s="134"/>
      <c r="AH356" s="131"/>
      <c r="AI356" s="131" t="s">
        <v>1474</v>
      </c>
      <c r="AJ356" s="131"/>
      <c r="AK356" s="131"/>
      <c r="AL356" s="138">
        <f t="shared" si="45"/>
        <v>0.59047619047619049</v>
      </c>
      <c r="AN356" s="73">
        <f>IF(SUMPRODUCT((A$14:A356=A356)*(B$14:B356=B356)*(D$14:D356=D356))&gt;1,0,1)</f>
        <v>1</v>
      </c>
      <c r="AO356" s="50" t="str">
        <f t="shared" si="49"/>
        <v>Contratos de prestación de servicios profesionales y de apoyo a la gestión</v>
      </c>
      <c r="AP356" s="50" t="str">
        <f t="shared" si="50"/>
        <v>Contratación directa</v>
      </c>
      <c r="AQ356" s="50" t="str">
        <f>IF(ISBLANK(G356),1,IFERROR(VLOOKUP(G356,Tipo!$C$12:$C$27,1,FALSE),"NO"))</f>
        <v>Prestación de servicios profesionales y de apoyo a la gestión, o para la ejecución de trabajos artísticos que sólo puedan encomendarse a determinadas personas naturales;</v>
      </c>
      <c r="AR356" s="50" t="str">
        <f t="shared" si="51"/>
        <v>Inversión</v>
      </c>
      <c r="AS356" s="50" t="str">
        <f>IF(ISBLANK(K356),1,IFERROR(VLOOKUP(K356,Eje_Pilar_Prop!C340:C441,1,FALSE),"NO"))</f>
        <v>NO</v>
      </c>
      <c r="AT356" s="50" t="str">
        <f t="shared" si="48"/>
        <v>SECOP II</v>
      </c>
      <c r="AU356" s="38">
        <f t="shared" si="52"/>
        <v>1</v>
      </c>
      <c r="AV356" s="50" t="str">
        <f t="shared" si="46"/>
        <v>Bogotá Mejor para Todos</v>
      </c>
    </row>
    <row r="357" spans="1:48" ht="45" customHeight="1">
      <c r="A357" s="204">
        <v>348</v>
      </c>
      <c r="B357" s="131">
        <v>2020</v>
      </c>
      <c r="C357" s="131" t="s">
        <v>353</v>
      </c>
      <c r="D357" s="210" t="s">
        <v>782</v>
      </c>
      <c r="E357" s="210" t="s">
        <v>140</v>
      </c>
      <c r="F357" s="210" t="s">
        <v>34</v>
      </c>
      <c r="G357" s="210" t="s">
        <v>161</v>
      </c>
      <c r="H357" s="229" t="s">
        <v>998</v>
      </c>
      <c r="I357" s="229" t="s">
        <v>135</v>
      </c>
      <c r="J357" s="229" t="s">
        <v>362</v>
      </c>
      <c r="K357" s="131">
        <v>45</v>
      </c>
      <c r="L357" s="234" t="str">
        <f>IF(ISERROR(VLOOKUP(K357,Eje_Pilar_Prop!$C$2:$E$104,2,FALSE))," ",VLOOKUP(K357,Eje_Pilar_Prop!$C$2:$E$104,2,FALSE))</f>
        <v>Gobernanza e influencia local, regional e internacional</v>
      </c>
      <c r="M357" s="234" t="str">
        <f>IF(ISERROR(VLOOKUP(K357,Eje_Pilar_Prop!$C$2:$E$104,3,FALSE))," ",VLOOKUP(K357,Eje_Pilar_Prop!$C$2:$E$104,3,FALSE))</f>
        <v>Eje Transversal 4 Gobierno Legitimo, Fortalecimiento Local y Eficiencia</v>
      </c>
      <c r="N357" s="132">
        <v>1529</v>
      </c>
      <c r="O357" s="133">
        <v>87712716</v>
      </c>
      <c r="P357" s="131" t="s">
        <v>1386</v>
      </c>
      <c r="Q357" s="239">
        <v>21000000</v>
      </c>
      <c r="R357" s="65"/>
      <c r="S357" s="48"/>
      <c r="T357" s="49">
        <v>1</v>
      </c>
      <c r="U357" s="239">
        <v>8960000</v>
      </c>
      <c r="V357" s="251">
        <f t="shared" si="47"/>
        <v>29960000</v>
      </c>
      <c r="W357" s="306">
        <v>17360000</v>
      </c>
      <c r="X357" s="135">
        <v>44036</v>
      </c>
      <c r="Y357" s="135">
        <v>44039</v>
      </c>
      <c r="Z357" s="135">
        <v>44257</v>
      </c>
      <c r="AA357" s="136">
        <v>150</v>
      </c>
      <c r="AB357" s="136">
        <v>1</v>
      </c>
      <c r="AC357" s="136">
        <v>64</v>
      </c>
      <c r="AD357" s="133"/>
      <c r="AE357" s="137"/>
      <c r="AF357" s="135"/>
      <c r="AG357" s="134"/>
      <c r="AH357" s="131"/>
      <c r="AI357" s="131" t="s">
        <v>1474</v>
      </c>
      <c r="AJ357" s="131"/>
      <c r="AK357" s="131"/>
      <c r="AL357" s="138">
        <f t="shared" si="45"/>
        <v>0.57943925233644855</v>
      </c>
      <c r="AN357" s="73">
        <f>IF(SUMPRODUCT((A$14:A357=A357)*(B$14:B357=B357)*(D$14:D357=D357))&gt;1,0,1)</f>
        <v>1</v>
      </c>
      <c r="AO357" s="50" t="str">
        <f t="shared" si="49"/>
        <v>Contratos de prestación de servicios profesionales y de apoyo a la gestión</v>
      </c>
      <c r="AP357" s="50" t="str">
        <f t="shared" si="50"/>
        <v>Contratación directa</v>
      </c>
      <c r="AQ357" s="50" t="str">
        <f>IF(ISBLANK(G357),1,IFERROR(VLOOKUP(G357,Tipo!$C$12:$C$27,1,FALSE),"NO"))</f>
        <v>Prestación de servicios profesionales y de apoyo a la gestión, o para la ejecución de trabajos artísticos que sólo puedan encomendarse a determinadas personas naturales;</v>
      </c>
      <c r="AR357" s="50" t="str">
        <f t="shared" si="51"/>
        <v>Inversión</v>
      </c>
      <c r="AS357" s="50" t="str">
        <f>IF(ISBLANK(K357),1,IFERROR(VLOOKUP(K357,Eje_Pilar_Prop!C341:C442,1,FALSE),"NO"))</f>
        <v>NO</v>
      </c>
      <c r="AT357" s="50" t="str">
        <f t="shared" si="48"/>
        <v>SECOP II</v>
      </c>
      <c r="AU357" s="38">
        <f t="shared" si="52"/>
        <v>1</v>
      </c>
      <c r="AV357" s="50" t="str">
        <f t="shared" si="46"/>
        <v>Bogotá Mejor para Todos</v>
      </c>
    </row>
    <row r="358" spans="1:48" ht="45" customHeight="1">
      <c r="A358" s="204">
        <v>349</v>
      </c>
      <c r="B358" s="131">
        <v>2020</v>
      </c>
      <c r="C358" s="131" t="s">
        <v>353</v>
      </c>
      <c r="D358" s="210" t="s">
        <v>783</v>
      </c>
      <c r="E358" s="210" t="s">
        <v>140</v>
      </c>
      <c r="F358" s="210" t="s">
        <v>34</v>
      </c>
      <c r="G358" s="210" t="s">
        <v>161</v>
      </c>
      <c r="H358" s="229" t="s">
        <v>1034</v>
      </c>
      <c r="I358" s="229" t="s">
        <v>135</v>
      </c>
      <c r="J358" s="229" t="s">
        <v>362</v>
      </c>
      <c r="K358" s="131">
        <v>18</v>
      </c>
      <c r="L358" s="234" t="str">
        <f>IF(ISERROR(VLOOKUP(K358,Eje_Pilar_Prop!$C$2:$E$104,2,FALSE))," ",VLOOKUP(K358,Eje_Pilar_Prop!$C$2:$E$104,2,FALSE))</f>
        <v>Mejor movilidad para todos</v>
      </c>
      <c r="M358" s="234" t="str">
        <f>IF(ISERROR(VLOOKUP(K358,Eje_Pilar_Prop!$C$2:$E$104,3,FALSE))," ",VLOOKUP(K358,Eje_Pilar_Prop!$C$2:$E$104,3,FALSE))</f>
        <v>Pilar 2 Democracía Urbana</v>
      </c>
      <c r="N358" s="132">
        <v>1490</v>
      </c>
      <c r="O358" s="133">
        <v>79325159</v>
      </c>
      <c r="P358" s="131" t="s">
        <v>1145</v>
      </c>
      <c r="Q358" s="239">
        <v>8500000</v>
      </c>
      <c r="R358" s="65"/>
      <c r="S358" s="48"/>
      <c r="T358" s="49">
        <v>1</v>
      </c>
      <c r="U358" s="239">
        <v>3400000</v>
      </c>
      <c r="V358" s="285">
        <f t="shared" si="47"/>
        <v>11900000</v>
      </c>
      <c r="W358" s="306">
        <v>6913333</v>
      </c>
      <c r="X358" s="135">
        <v>44041</v>
      </c>
      <c r="Y358" s="135">
        <v>44041</v>
      </c>
      <c r="Z358" s="135">
        <v>44255</v>
      </c>
      <c r="AA358" s="136">
        <v>150</v>
      </c>
      <c r="AB358" s="136">
        <v>1</v>
      </c>
      <c r="AC358" s="136">
        <v>60</v>
      </c>
      <c r="AD358" s="133"/>
      <c r="AE358" s="137"/>
      <c r="AF358" s="135"/>
      <c r="AG358" s="134"/>
      <c r="AH358" s="131"/>
      <c r="AI358" s="131" t="s">
        <v>1474</v>
      </c>
      <c r="AJ358" s="131"/>
      <c r="AK358" s="131"/>
      <c r="AL358" s="138">
        <f t="shared" si="45"/>
        <v>0.58095235294117642</v>
      </c>
      <c r="AN358" s="73">
        <f>IF(SUMPRODUCT((A$14:A358=A358)*(B$14:B358=B358)*(D$14:D358=D358))&gt;1,0,1)</f>
        <v>1</v>
      </c>
      <c r="AO358" s="50" t="str">
        <f t="shared" si="49"/>
        <v>Contratos de prestación de servicios profesionales y de apoyo a la gestión</v>
      </c>
      <c r="AP358" s="50" t="str">
        <f t="shared" si="50"/>
        <v>Contratación directa</v>
      </c>
      <c r="AQ358" s="50" t="str">
        <f>IF(ISBLANK(G358),1,IFERROR(VLOOKUP(G358,Tipo!$C$12:$C$27,1,FALSE),"NO"))</f>
        <v>Prestación de servicios profesionales y de apoyo a la gestión, o para la ejecución de trabajos artísticos que sólo puedan encomendarse a determinadas personas naturales;</v>
      </c>
      <c r="AR358" s="50" t="str">
        <f t="shared" si="51"/>
        <v>Inversión</v>
      </c>
      <c r="AS358" s="50" t="str">
        <f>IF(ISBLANK(K358),1,IFERROR(VLOOKUP(K358,Eje_Pilar_Prop!C342:C443,1,FALSE),"NO"))</f>
        <v>NO</v>
      </c>
      <c r="AT358" s="50" t="str">
        <f t="shared" si="48"/>
        <v>SECOP II</v>
      </c>
      <c r="AU358" s="38">
        <f t="shared" si="52"/>
        <v>1</v>
      </c>
      <c r="AV358" s="50" t="str">
        <f t="shared" si="46"/>
        <v>Bogotá Mejor para Todos</v>
      </c>
    </row>
    <row r="359" spans="1:48" ht="45" customHeight="1">
      <c r="A359" s="204">
        <v>350</v>
      </c>
      <c r="B359" s="131">
        <v>2020</v>
      </c>
      <c r="C359" s="131" t="s">
        <v>353</v>
      </c>
      <c r="D359" s="210" t="s">
        <v>784</v>
      </c>
      <c r="E359" s="210" t="s">
        <v>140</v>
      </c>
      <c r="F359" s="210" t="s">
        <v>34</v>
      </c>
      <c r="G359" s="210" t="s">
        <v>161</v>
      </c>
      <c r="H359" s="229" t="s">
        <v>1035</v>
      </c>
      <c r="I359" s="229" t="s">
        <v>135</v>
      </c>
      <c r="J359" s="229" t="s">
        <v>362</v>
      </c>
      <c r="K359" s="131">
        <v>45</v>
      </c>
      <c r="L359" s="234" t="str">
        <f>IF(ISERROR(VLOOKUP(K359,Eje_Pilar_Prop!$C$2:$E$104,2,FALSE))," ",VLOOKUP(K359,Eje_Pilar_Prop!$C$2:$E$104,2,FALSE))</f>
        <v>Gobernanza e influencia local, regional e internacional</v>
      </c>
      <c r="M359" s="234" t="str">
        <f>IF(ISERROR(VLOOKUP(K359,Eje_Pilar_Prop!$C$2:$E$104,3,FALSE))," ",VLOOKUP(K359,Eje_Pilar_Prop!$C$2:$E$104,3,FALSE))</f>
        <v>Eje Transversal 4 Gobierno Legitimo, Fortalecimiento Local y Eficiencia</v>
      </c>
      <c r="N359" s="132">
        <v>1501</v>
      </c>
      <c r="O359" s="133">
        <v>80799453</v>
      </c>
      <c r="P359" s="131" t="s">
        <v>1387</v>
      </c>
      <c r="Q359" s="239">
        <v>11000000</v>
      </c>
      <c r="R359" s="65"/>
      <c r="S359" s="48"/>
      <c r="T359" s="287">
        <v>1</v>
      </c>
      <c r="U359" s="239">
        <v>4400000</v>
      </c>
      <c r="V359" s="251">
        <f t="shared" si="47"/>
        <v>15400000</v>
      </c>
      <c r="W359" s="257">
        <v>9020000</v>
      </c>
      <c r="X359" s="135">
        <v>44039</v>
      </c>
      <c r="Y359" s="135">
        <v>44040</v>
      </c>
      <c r="Z359" s="135">
        <v>44254</v>
      </c>
      <c r="AA359" s="136">
        <v>150</v>
      </c>
      <c r="AB359" s="136">
        <v>1</v>
      </c>
      <c r="AC359" s="136">
        <v>60</v>
      </c>
      <c r="AD359" s="133"/>
      <c r="AE359" s="137"/>
      <c r="AF359" s="135"/>
      <c r="AG359" s="134"/>
      <c r="AH359" s="131"/>
      <c r="AI359" s="131" t="s">
        <v>1474</v>
      </c>
      <c r="AJ359" s="131"/>
      <c r="AK359" s="131"/>
      <c r="AL359" s="138">
        <f t="shared" si="45"/>
        <v>0.58571428571428574</v>
      </c>
      <c r="AN359" s="73">
        <f>IF(SUMPRODUCT((A$14:A359=A359)*(B$14:B359=B359)*(D$14:D359=D359))&gt;1,0,1)</f>
        <v>1</v>
      </c>
      <c r="AO359" s="50" t="str">
        <f t="shared" si="49"/>
        <v>Contratos de prestación de servicios profesionales y de apoyo a la gestión</v>
      </c>
      <c r="AP359" s="50" t="str">
        <f t="shared" si="50"/>
        <v>Contratación directa</v>
      </c>
      <c r="AQ359" s="50" t="str">
        <f>IF(ISBLANK(G359),1,IFERROR(VLOOKUP(G359,Tipo!$C$12:$C$27,1,FALSE),"NO"))</f>
        <v>Prestación de servicios profesionales y de apoyo a la gestión, o para la ejecución de trabajos artísticos que sólo puedan encomendarse a determinadas personas naturales;</v>
      </c>
      <c r="AR359" s="50" t="str">
        <f t="shared" si="51"/>
        <v>Inversión</v>
      </c>
      <c r="AS359" s="50" t="str">
        <f>IF(ISBLANK(K359),1,IFERROR(VLOOKUP(K359,Eje_Pilar_Prop!C343:C444,1,FALSE),"NO"))</f>
        <v>NO</v>
      </c>
      <c r="AT359" s="50" t="str">
        <f t="shared" si="48"/>
        <v>SECOP II</v>
      </c>
      <c r="AU359" s="38">
        <f t="shared" si="52"/>
        <v>1</v>
      </c>
      <c r="AV359" s="50" t="str">
        <f t="shared" si="46"/>
        <v>Bogotá Mejor para Todos</v>
      </c>
    </row>
    <row r="360" spans="1:48" ht="45" customHeight="1">
      <c r="A360" s="204">
        <v>351</v>
      </c>
      <c r="B360" s="131">
        <v>2020</v>
      </c>
      <c r="C360" s="131" t="s">
        <v>353</v>
      </c>
      <c r="D360" s="210" t="s">
        <v>785</v>
      </c>
      <c r="E360" s="210" t="s">
        <v>140</v>
      </c>
      <c r="F360" s="210" t="s">
        <v>34</v>
      </c>
      <c r="G360" s="210" t="s">
        <v>161</v>
      </c>
      <c r="H360" s="229" t="s">
        <v>1005</v>
      </c>
      <c r="I360" s="229" t="s">
        <v>135</v>
      </c>
      <c r="J360" s="229" t="s">
        <v>362</v>
      </c>
      <c r="K360" s="131">
        <v>19</v>
      </c>
      <c r="L360" s="234" t="str">
        <f>IF(ISERROR(VLOOKUP(K360,Eje_Pilar_Prop!$C$2:$E$104,2,FALSE))," ",VLOOKUP(K360,Eje_Pilar_Prop!$C$2:$E$104,2,FALSE))</f>
        <v>Seguridad y convivencia para todos</v>
      </c>
      <c r="M360" s="234" t="str">
        <f>IF(ISERROR(VLOOKUP(K360,Eje_Pilar_Prop!$C$2:$E$104,3,FALSE))," ",VLOOKUP(K360,Eje_Pilar_Prop!$C$2:$E$104,3,FALSE))</f>
        <v>Pilar 3 Construcción de Comunidad y Cultura Ciudadana</v>
      </c>
      <c r="N360" s="132">
        <v>1495</v>
      </c>
      <c r="O360" s="133">
        <v>1015442096</v>
      </c>
      <c r="P360" s="131" t="s">
        <v>1388</v>
      </c>
      <c r="Q360" s="239">
        <v>8500000</v>
      </c>
      <c r="R360" s="65"/>
      <c r="S360" s="48"/>
      <c r="T360" s="49">
        <v>1</v>
      </c>
      <c r="U360" s="239">
        <v>3230000</v>
      </c>
      <c r="V360" s="251">
        <f t="shared" si="47"/>
        <v>11730000</v>
      </c>
      <c r="W360" s="306">
        <v>6970000</v>
      </c>
      <c r="X360" s="135">
        <v>44039</v>
      </c>
      <c r="Y360" s="135">
        <v>44040</v>
      </c>
      <c r="Z360" s="135">
        <v>44249</v>
      </c>
      <c r="AA360" s="136">
        <v>150</v>
      </c>
      <c r="AB360" s="136">
        <v>1</v>
      </c>
      <c r="AC360" s="136">
        <v>57</v>
      </c>
      <c r="AD360" s="133"/>
      <c r="AE360" s="137"/>
      <c r="AF360" s="135"/>
      <c r="AG360" s="134"/>
      <c r="AH360" s="131"/>
      <c r="AI360" s="131" t="s">
        <v>1474</v>
      </c>
      <c r="AJ360" s="131"/>
      <c r="AK360" s="131"/>
      <c r="AL360" s="138">
        <f t="shared" si="45"/>
        <v>0.59420289855072461</v>
      </c>
      <c r="AN360" s="73">
        <f>IF(SUMPRODUCT((A$14:A360=A360)*(B$14:B360=B360)*(D$14:D360=D360))&gt;1,0,1)</f>
        <v>1</v>
      </c>
      <c r="AO360" s="50" t="str">
        <f t="shared" si="49"/>
        <v>Contratos de prestación de servicios profesionales y de apoyo a la gestión</v>
      </c>
      <c r="AP360" s="50" t="str">
        <f t="shared" si="50"/>
        <v>Contratación directa</v>
      </c>
      <c r="AQ360" s="50" t="str">
        <f>IF(ISBLANK(G360),1,IFERROR(VLOOKUP(G360,Tipo!$C$12:$C$27,1,FALSE),"NO"))</f>
        <v>Prestación de servicios profesionales y de apoyo a la gestión, o para la ejecución de trabajos artísticos que sólo puedan encomendarse a determinadas personas naturales;</v>
      </c>
      <c r="AR360" s="50" t="str">
        <f t="shared" si="51"/>
        <v>Inversión</v>
      </c>
      <c r="AS360" s="50" t="str">
        <f>IF(ISBLANK(K360),1,IFERROR(VLOOKUP(K360,Eje_Pilar_Prop!C344:C445,1,FALSE),"NO"))</f>
        <v>NO</v>
      </c>
      <c r="AT360" s="50" t="str">
        <f t="shared" si="48"/>
        <v>SECOP II</v>
      </c>
      <c r="AU360" s="38">
        <f t="shared" si="52"/>
        <v>1</v>
      </c>
      <c r="AV360" s="50" t="str">
        <f t="shared" si="46"/>
        <v>Bogotá Mejor para Todos</v>
      </c>
    </row>
    <row r="361" spans="1:48" ht="45" customHeight="1">
      <c r="A361" s="204">
        <v>353</v>
      </c>
      <c r="B361" s="131">
        <v>2020</v>
      </c>
      <c r="C361" s="131" t="s">
        <v>353</v>
      </c>
      <c r="D361" s="210" t="s">
        <v>786</v>
      </c>
      <c r="E361" s="210" t="s">
        <v>140</v>
      </c>
      <c r="F361" s="210" t="s">
        <v>34</v>
      </c>
      <c r="G361" s="210" t="s">
        <v>161</v>
      </c>
      <c r="H361" s="229" t="s">
        <v>1036</v>
      </c>
      <c r="I361" s="229" t="s">
        <v>135</v>
      </c>
      <c r="J361" s="229" t="s">
        <v>362</v>
      </c>
      <c r="K361" s="131">
        <v>18</v>
      </c>
      <c r="L361" s="234" t="str">
        <f>IF(ISERROR(VLOOKUP(K361,Eje_Pilar_Prop!$C$2:$E$104,2,FALSE))," ",VLOOKUP(K361,Eje_Pilar_Prop!$C$2:$E$104,2,FALSE))</f>
        <v>Mejor movilidad para todos</v>
      </c>
      <c r="M361" s="234" t="str">
        <f>IF(ISERROR(VLOOKUP(K361,Eje_Pilar_Prop!$C$2:$E$104,3,FALSE))," ",VLOOKUP(K361,Eje_Pilar_Prop!$C$2:$E$104,3,FALSE))</f>
        <v>Pilar 2 Democracía Urbana</v>
      </c>
      <c r="N361" s="132">
        <v>1490</v>
      </c>
      <c r="O361" s="133">
        <v>1077967232</v>
      </c>
      <c r="P361" s="131" t="s">
        <v>1149</v>
      </c>
      <c r="Q361" s="239">
        <v>1226667</v>
      </c>
      <c r="R361" s="65"/>
      <c r="S361" s="48"/>
      <c r="T361" s="49">
        <v>1</v>
      </c>
      <c r="U361" s="239">
        <v>4600000</v>
      </c>
      <c r="V361" s="285">
        <f t="shared" si="47"/>
        <v>5826667</v>
      </c>
      <c r="W361" s="306">
        <v>4600000</v>
      </c>
      <c r="X361" s="135">
        <v>44039</v>
      </c>
      <c r="Y361" s="135">
        <v>44044</v>
      </c>
      <c r="Z361" s="135">
        <v>44255</v>
      </c>
      <c r="AA361" s="136">
        <v>150</v>
      </c>
      <c r="AB361" s="136">
        <v>1</v>
      </c>
      <c r="AC361" s="136">
        <v>60</v>
      </c>
      <c r="AD361" s="133">
        <v>1069402338</v>
      </c>
      <c r="AE361" s="137" t="s">
        <v>1472</v>
      </c>
      <c r="AF361" s="135">
        <v>44056</v>
      </c>
      <c r="AG361" s="134"/>
      <c r="AH361" s="131"/>
      <c r="AI361" s="131" t="s">
        <v>1474</v>
      </c>
      <c r="AJ361" s="131"/>
      <c r="AK361" s="131"/>
      <c r="AL361" s="138">
        <f t="shared" si="45"/>
        <v>0.78947363904613044</v>
      </c>
      <c r="AN361" s="73">
        <f>IF(SUMPRODUCT((A$14:A361=A361)*(B$14:B361=B361)*(D$14:D361=D361))&gt;1,0,1)</f>
        <v>1</v>
      </c>
      <c r="AO361" s="50" t="str">
        <f t="shared" si="49"/>
        <v>Contratos de prestación de servicios profesionales y de apoyo a la gestión</v>
      </c>
      <c r="AP361" s="50" t="str">
        <f t="shared" si="50"/>
        <v>Contratación directa</v>
      </c>
      <c r="AQ361" s="50" t="str">
        <f>IF(ISBLANK(G361),1,IFERROR(VLOOKUP(G361,Tipo!$C$12:$C$27,1,FALSE),"NO"))</f>
        <v>Prestación de servicios profesionales y de apoyo a la gestión, o para la ejecución de trabajos artísticos que sólo puedan encomendarse a determinadas personas naturales;</v>
      </c>
      <c r="AR361" s="50" t="str">
        <f t="shared" si="51"/>
        <v>Inversión</v>
      </c>
      <c r="AS361" s="50" t="str">
        <f>IF(ISBLANK(K361),1,IFERROR(VLOOKUP(K361,Eje_Pilar_Prop!C345:C446,1,FALSE),"NO"))</f>
        <v>NO</v>
      </c>
      <c r="AT361" s="50" t="str">
        <f t="shared" si="48"/>
        <v>SECOP II</v>
      </c>
      <c r="AU361" s="38">
        <f t="shared" si="52"/>
        <v>1</v>
      </c>
      <c r="AV361" s="50" t="str">
        <f t="shared" si="46"/>
        <v>Bogotá Mejor para Todos</v>
      </c>
    </row>
    <row r="362" spans="1:48" ht="45" customHeight="1">
      <c r="A362" s="204">
        <v>353</v>
      </c>
      <c r="B362" s="131">
        <v>2020</v>
      </c>
      <c r="C362" s="131" t="s">
        <v>353</v>
      </c>
      <c r="D362" s="210" t="s">
        <v>786</v>
      </c>
      <c r="E362" s="210" t="s">
        <v>140</v>
      </c>
      <c r="F362" s="210" t="s">
        <v>34</v>
      </c>
      <c r="G362" s="210" t="s">
        <v>161</v>
      </c>
      <c r="H362" s="229" t="s">
        <v>1036</v>
      </c>
      <c r="I362" s="229" t="s">
        <v>135</v>
      </c>
      <c r="J362" s="229" t="s">
        <v>362</v>
      </c>
      <c r="K362" s="131">
        <v>18</v>
      </c>
      <c r="L362" s="234" t="str">
        <f>IF(ISERROR(VLOOKUP(K362,Eje_Pilar_Prop!$C$2:$E$104,2,FALSE))," ",VLOOKUP(K362,Eje_Pilar_Prop!$C$2:$E$104,2,FALSE))</f>
        <v>Mejor movilidad para todos</v>
      </c>
      <c r="M362" s="234" t="str">
        <f>IF(ISERROR(VLOOKUP(K362,Eje_Pilar_Prop!$C$2:$E$104,3,FALSE))," ",VLOOKUP(K362,Eje_Pilar_Prop!$C$2:$E$104,3,FALSE))</f>
        <v>Pilar 2 Democracía Urbana</v>
      </c>
      <c r="N362" s="132">
        <v>1490</v>
      </c>
      <c r="O362" s="133">
        <v>1077967232</v>
      </c>
      <c r="P362" s="131" t="s">
        <v>1389</v>
      </c>
      <c r="Q362" s="284">
        <v>10273333</v>
      </c>
      <c r="R362" s="65"/>
      <c r="S362" s="48"/>
      <c r="T362" s="49">
        <v>1</v>
      </c>
      <c r="U362" s="239">
        <v>0</v>
      </c>
      <c r="V362" s="285">
        <f t="shared" si="47"/>
        <v>10273333</v>
      </c>
      <c r="W362" s="306">
        <v>8280000</v>
      </c>
      <c r="X362" s="135">
        <v>44039</v>
      </c>
      <c r="Y362" s="135">
        <v>44044</v>
      </c>
      <c r="Z362" s="135">
        <v>44255</v>
      </c>
      <c r="AA362" s="136">
        <v>150</v>
      </c>
      <c r="AB362" s="136">
        <v>1</v>
      </c>
      <c r="AC362" s="136">
        <v>60</v>
      </c>
      <c r="AD362" s="133">
        <v>1069402338</v>
      </c>
      <c r="AE362" s="137" t="s">
        <v>1472</v>
      </c>
      <c r="AF362" s="135">
        <v>44056</v>
      </c>
      <c r="AG362" s="134"/>
      <c r="AH362" s="131"/>
      <c r="AI362" s="131" t="s">
        <v>1474</v>
      </c>
      <c r="AJ362" s="131"/>
      <c r="AK362" s="131"/>
      <c r="AL362" s="138">
        <f t="shared" si="45"/>
        <v>0.80597017540461313</v>
      </c>
      <c r="AN362" s="73">
        <f>IF(SUMPRODUCT((A$14:A362=A362)*(B$14:B362=B362)*(D$14:D362=D362))&gt;1,0,1)</f>
        <v>0</v>
      </c>
      <c r="AO362" s="50" t="str">
        <f t="shared" si="49"/>
        <v>Contratos de prestación de servicios profesionales y de apoyo a la gestión</v>
      </c>
      <c r="AP362" s="50" t="str">
        <f t="shared" si="50"/>
        <v>Contratación directa</v>
      </c>
      <c r="AQ362" s="50" t="str">
        <f>IF(ISBLANK(G362),1,IFERROR(VLOOKUP(G362,Tipo!$C$12:$C$27,1,FALSE),"NO"))</f>
        <v>Prestación de servicios profesionales y de apoyo a la gestión, o para la ejecución de trabajos artísticos que sólo puedan encomendarse a determinadas personas naturales;</v>
      </c>
      <c r="AR362" s="50" t="str">
        <f t="shared" si="51"/>
        <v>Inversión</v>
      </c>
      <c r="AS362" s="50" t="str">
        <f>IF(ISBLANK(K362),1,IFERROR(VLOOKUP(K362,Eje_Pilar_Prop!C346:C447,1,FALSE),"NO"))</f>
        <v>NO</v>
      </c>
      <c r="AT362" s="50" t="str">
        <f t="shared" si="48"/>
        <v>SECOP II</v>
      </c>
      <c r="AU362" s="38">
        <f t="shared" si="52"/>
        <v>1</v>
      </c>
      <c r="AV362" s="50" t="str">
        <f t="shared" si="46"/>
        <v>Bogotá Mejor para Todos</v>
      </c>
    </row>
    <row r="363" spans="1:48" ht="45" customHeight="1">
      <c r="A363" s="204">
        <v>354</v>
      </c>
      <c r="B363" s="131">
        <v>2020</v>
      </c>
      <c r="C363" s="131" t="s">
        <v>353</v>
      </c>
      <c r="D363" s="210" t="s">
        <v>787</v>
      </c>
      <c r="E363" s="210" t="s">
        <v>140</v>
      </c>
      <c r="F363" s="210" t="s">
        <v>34</v>
      </c>
      <c r="G363" s="210" t="s">
        <v>161</v>
      </c>
      <c r="H363" s="229" t="s">
        <v>1037</v>
      </c>
      <c r="I363" s="229" t="s">
        <v>135</v>
      </c>
      <c r="J363" s="229" t="s">
        <v>362</v>
      </c>
      <c r="K363" s="131">
        <v>45</v>
      </c>
      <c r="L363" s="234" t="str">
        <f>IF(ISERROR(VLOOKUP(K363,Eje_Pilar_Prop!$C$2:$E$104,2,FALSE))," ",VLOOKUP(K363,Eje_Pilar_Prop!$C$2:$E$104,2,FALSE))</f>
        <v>Gobernanza e influencia local, regional e internacional</v>
      </c>
      <c r="M363" s="234" t="str">
        <f>IF(ISERROR(VLOOKUP(K363,Eje_Pilar_Prop!$C$2:$E$104,3,FALSE))," ",VLOOKUP(K363,Eje_Pilar_Prop!$C$2:$E$104,3,FALSE))</f>
        <v>Eje Transversal 4 Gobierno Legitimo, Fortalecimiento Local y Eficiencia</v>
      </c>
      <c r="N363" s="132">
        <v>1501</v>
      </c>
      <c r="O363" s="133">
        <v>1077972907</v>
      </c>
      <c r="P363" s="131" t="s">
        <v>1390</v>
      </c>
      <c r="Q363" s="239">
        <v>17500000</v>
      </c>
      <c r="R363" s="65"/>
      <c r="S363" s="48"/>
      <c r="T363" s="49">
        <v>1</v>
      </c>
      <c r="U363" s="239">
        <v>3500000</v>
      </c>
      <c r="V363" s="251">
        <f t="shared" si="47"/>
        <v>21000000</v>
      </c>
      <c r="W363" s="257">
        <v>14233333</v>
      </c>
      <c r="X363" s="135">
        <v>44039</v>
      </c>
      <c r="Y363" s="135">
        <v>44041</v>
      </c>
      <c r="Z363" s="135">
        <v>44224</v>
      </c>
      <c r="AA363" s="136">
        <v>150</v>
      </c>
      <c r="AB363" s="136">
        <v>1</v>
      </c>
      <c r="AC363" s="136">
        <v>30</v>
      </c>
      <c r="AD363" s="133"/>
      <c r="AE363" s="137"/>
      <c r="AF363" s="135"/>
      <c r="AG363" s="134"/>
      <c r="AH363" s="131"/>
      <c r="AI363" s="131" t="s">
        <v>1474</v>
      </c>
      <c r="AJ363" s="131"/>
      <c r="AK363" s="131"/>
      <c r="AL363" s="138">
        <f t="shared" si="45"/>
        <v>0.67777776190476191</v>
      </c>
      <c r="AN363" s="73">
        <f>IF(SUMPRODUCT((A$14:A363=A363)*(B$14:B363=B363)*(D$14:D363=D363))&gt;1,0,1)</f>
        <v>1</v>
      </c>
      <c r="AO363" s="50" t="str">
        <f t="shared" si="49"/>
        <v>Contratos de prestación de servicios profesionales y de apoyo a la gestión</v>
      </c>
      <c r="AP363" s="50" t="str">
        <f t="shared" si="50"/>
        <v>Contratación directa</v>
      </c>
      <c r="AQ363" s="50" t="str">
        <f>IF(ISBLANK(G363),1,IFERROR(VLOOKUP(G363,Tipo!$C$12:$C$27,1,FALSE),"NO"))</f>
        <v>Prestación de servicios profesionales y de apoyo a la gestión, o para la ejecución de trabajos artísticos que sólo puedan encomendarse a determinadas personas naturales;</v>
      </c>
      <c r="AR363" s="50" t="str">
        <f t="shared" si="51"/>
        <v>Inversión</v>
      </c>
      <c r="AS363" s="50" t="str">
        <f>IF(ISBLANK(K363),1,IFERROR(VLOOKUP(K363,Eje_Pilar_Prop!C347:C448,1,FALSE),"NO"))</f>
        <v>NO</v>
      </c>
      <c r="AT363" s="50" t="str">
        <f t="shared" si="48"/>
        <v>SECOP II</v>
      </c>
      <c r="AU363" s="38">
        <f t="shared" si="52"/>
        <v>1</v>
      </c>
      <c r="AV363" s="50" t="str">
        <f t="shared" si="46"/>
        <v>Bogotá Mejor para Todos</v>
      </c>
    </row>
    <row r="364" spans="1:48" ht="45" customHeight="1">
      <c r="A364" s="204">
        <v>355</v>
      </c>
      <c r="B364" s="131">
        <v>2020</v>
      </c>
      <c r="C364" s="131" t="s">
        <v>353</v>
      </c>
      <c r="D364" s="210" t="s">
        <v>788</v>
      </c>
      <c r="E364" s="210" t="s">
        <v>140</v>
      </c>
      <c r="F364" s="210" t="s">
        <v>34</v>
      </c>
      <c r="G364" s="210" t="s">
        <v>161</v>
      </c>
      <c r="H364" s="229" t="s">
        <v>1038</v>
      </c>
      <c r="I364" s="229" t="s">
        <v>135</v>
      </c>
      <c r="J364" s="229" t="s">
        <v>362</v>
      </c>
      <c r="K364" s="131">
        <v>45</v>
      </c>
      <c r="L364" s="234" t="str">
        <f>IF(ISERROR(VLOOKUP(K364,Eje_Pilar_Prop!$C$2:$E$104,2,FALSE))," ",VLOOKUP(K364,Eje_Pilar_Prop!$C$2:$E$104,2,FALSE))</f>
        <v>Gobernanza e influencia local, regional e internacional</v>
      </c>
      <c r="M364" s="234" t="str">
        <f>IF(ISERROR(VLOOKUP(K364,Eje_Pilar_Prop!$C$2:$E$104,3,FALSE))," ",VLOOKUP(K364,Eje_Pilar_Prop!$C$2:$E$104,3,FALSE))</f>
        <v>Eje Transversal 4 Gobierno Legitimo, Fortalecimiento Local y Eficiencia</v>
      </c>
      <c r="N364" s="132">
        <v>1501</v>
      </c>
      <c r="O364" s="133">
        <v>12135273</v>
      </c>
      <c r="P364" s="131" t="s">
        <v>1391</v>
      </c>
      <c r="Q364" s="239">
        <v>42500000</v>
      </c>
      <c r="R364" s="65"/>
      <c r="S364" s="48"/>
      <c r="T364" s="49">
        <v>1</v>
      </c>
      <c r="U364" s="239">
        <v>17000000</v>
      </c>
      <c r="V364" s="251">
        <f t="shared" si="47"/>
        <v>59500000</v>
      </c>
      <c r="W364" s="257">
        <v>34566667</v>
      </c>
      <c r="X364" s="135">
        <v>44040</v>
      </c>
      <c r="Y364" s="135">
        <v>44041</v>
      </c>
      <c r="Z364" s="135">
        <v>44255</v>
      </c>
      <c r="AA364" s="136">
        <v>150</v>
      </c>
      <c r="AB364" s="136">
        <v>1</v>
      </c>
      <c r="AC364" s="136">
        <v>60</v>
      </c>
      <c r="AD364" s="133"/>
      <c r="AE364" s="137"/>
      <c r="AF364" s="135"/>
      <c r="AG364" s="134"/>
      <c r="AH364" s="131"/>
      <c r="AI364" s="131" t="s">
        <v>1474</v>
      </c>
      <c r="AJ364" s="131"/>
      <c r="AK364" s="131"/>
      <c r="AL364" s="138">
        <f t="shared" si="45"/>
        <v>0.58095238655462189</v>
      </c>
      <c r="AN364" s="73">
        <f>IF(SUMPRODUCT((A$14:A364=A364)*(B$14:B364=B364)*(D$14:D364=D364))&gt;1,0,1)</f>
        <v>1</v>
      </c>
      <c r="AO364" s="50" t="str">
        <f t="shared" si="49"/>
        <v>Contratos de prestación de servicios profesionales y de apoyo a la gestión</v>
      </c>
      <c r="AP364" s="50" t="str">
        <f t="shared" si="50"/>
        <v>Contratación directa</v>
      </c>
      <c r="AQ364" s="50" t="str">
        <f>IF(ISBLANK(G364),1,IFERROR(VLOOKUP(G364,Tipo!$C$12:$C$27,1,FALSE),"NO"))</f>
        <v>Prestación de servicios profesionales y de apoyo a la gestión, o para la ejecución de trabajos artísticos que sólo puedan encomendarse a determinadas personas naturales;</v>
      </c>
      <c r="AR364" s="50" t="str">
        <f t="shared" si="51"/>
        <v>Inversión</v>
      </c>
      <c r="AS364" s="50" t="str">
        <f>IF(ISBLANK(K364),1,IFERROR(VLOOKUP(K364,Eje_Pilar_Prop!C348:C449,1,FALSE),"NO"))</f>
        <v>NO</v>
      </c>
      <c r="AT364" s="50" t="str">
        <f t="shared" si="48"/>
        <v>SECOP II</v>
      </c>
      <c r="AU364" s="38">
        <f t="shared" si="52"/>
        <v>1</v>
      </c>
      <c r="AV364" s="50" t="str">
        <f t="shared" si="46"/>
        <v>Bogotá Mejor para Todos</v>
      </c>
    </row>
    <row r="365" spans="1:48" ht="45" customHeight="1">
      <c r="A365" s="204">
        <v>357</v>
      </c>
      <c r="B365" s="131">
        <v>2020</v>
      </c>
      <c r="C365" s="131" t="s">
        <v>353</v>
      </c>
      <c r="D365" s="210" t="s">
        <v>789</v>
      </c>
      <c r="E365" s="210" t="s">
        <v>140</v>
      </c>
      <c r="F365" s="210" t="s">
        <v>34</v>
      </c>
      <c r="G365" s="210" t="s">
        <v>161</v>
      </c>
      <c r="H365" s="229" t="s">
        <v>872</v>
      </c>
      <c r="I365" s="229" t="s">
        <v>135</v>
      </c>
      <c r="J365" s="229" t="s">
        <v>362</v>
      </c>
      <c r="K365" s="131">
        <v>45</v>
      </c>
      <c r="L365" s="234" t="str">
        <f>IF(ISERROR(VLOOKUP(K365,Eje_Pilar_Prop!$C$2:$E$104,2,FALSE))," ",VLOOKUP(K365,Eje_Pilar_Prop!$C$2:$E$104,2,FALSE))</f>
        <v>Gobernanza e influencia local, regional e internacional</v>
      </c>
      <c r="M365" s="234" t="str">
        <f>IF(ISERROR(VLOOKUP(K365,Eje_Pilar_Prop!$C$2:$E$104,3,FALSE))," ",VLOOKUP(K365,Eje_Pilar_Prop!$C$2:$E$104,3,FALSE))</f>
        <v>Eje Transversal 4 Gobierno Legitimo, Fortalecimiento Local y Eficiencia</v>
      </c>
      <c r="N365" s="132">
        <v>1501</v>
      </c>
      <c r="O365" s="133">
        <v>80871240</v>
      </c>
      <c r="P365" s="131" t="s">
        <v>1392</v>
      </c>
      <c r="Q365" s="239">
        <v>25000000</v>
      </c>
      <c r="R365" s="65"/>
      <c r="S365" s="48"/>
      <c r="T365" s="49">
        <v>1</v>
      </c>
      <c r="U365" s="239">
        <v>10000000</v>
      </c>
      <c r="V365" s="251">
        <f t="shared" si="47"/>
        <v>35000000</v>
      </c>
      <c r="W365" s="257">
        <v>19666667</v>
      </c>
      <c r="X365" s="135">
        <v>44043</v>
      </c>
      <c r="Y365" s="135">
        <v>44046</v>
      </c>
      <c r="Z365" s="135">
        <v>44255</v>
      </c>
      <c r="AA365" s="136">
        <v>150</v>
      </c>
      <c r="AB365" s="136">
        <v>1</v>
      </c>
      <c r="AC365" s="136">
        <v>60</v>
      </c>
      <c r="AD365" s="133">
        <v>80100760</v>
      </c>
      <c r="AE365" s="137" t="s">
        <v>1473</v>
      </c>
      <c r="AF365" s="135">
        <v>44126</v>
      </c>
      <c r="AG365" s="134"/>
      <c r="AH365" s="131"/>
      <c r="AI365" s="131" t="s">
        <v>1474</v>
      </c>
      <c r="AJ365" s="131"/>
      <c r="AK365" s="131"/>
      <c r="AL365" s="138">
        <f t="shared" si="45"/>
        <v>0.56190477142857143</v>
      </c>
      <c r="AN365" s="73">
        <f>IF(SUMPRODUCT((A$14:A365=A365)*(B$14:B365=B365)*(D$14:D365=D365))&gt;1,0,1)</f>
        <v>1</v>
      </c>
      <c r="AO365" s="50" t="str">
        <f t="shared" si="49"/>
        <v>Contratos de prestación de servicios profesionales y de apoyo a la gestión</v>
      </c>
      <c r="AP365" s="50" t="str">
        <f t="shared" si="50"/>
        <v>Contratación directa</v>
      </c>
      <c r="AQ365" s="50" t="str">
        <f>IF(ISBLANK(G365),1,IFERROR(VLOOKUP(G365,Tipo!$C$12:$C$27,1,FALSE),"NO"))</f>
        <v>Prestación de servicios profesionales y de apoyo a la gestión, o para la ejecución de trabajos artísticos que sólo puedan encomendarse a determinadas personas naturales;</v>
      </c>
      <c r="AR365" s="50" t="str">
        <f t="shared" si="51"/>
        <v>Inversión</v>
      </c>
      <c r="AS365" s="50" t="str">
        <f>IF(ISBLANK(K365),1,IFERROR(VLOOKUP(K365,Eje_Pilar_Prop!C349:C450,1,FALSE),"NO"))</f>
        <v>NO</v>
      </c>
      <c r="AT365" s="50" t="str">
        <f t="shared" si="48"/>
        <v>SECOP II</v>
      </c>
      <c r="AU365" s="38">
        <f t="shared" si="52"/>
        <v>1</v>
      </c>
      <c r="AV365" s="50" t="str">
        <f t="shared" si="46"/>
        <v>Bogotá Mejor para Todos</v>
      </c>
    </row>
    <row r="366" spans="1:48" ht="45" customHeight="1">
      <c r="A366" s="204">
        <v>358</v>
      </c>
      <c r="B366" s="131">
        <v>2020</v>
      </c>
      <c r="C366" s="131" t="s">
        <v>353</v>
      </c>
      <c r="D366" s="210" t="s">
        <v>790</v>
      </c>
      <c r="E366" s="210" t="s">
        <v>140</v>
      </c>
      <c r="F366" s="210" t="s">
        <v>34</v>
      </c>
      <c r="G366" s="210" t="s">
        <v>161</v>
      </c>
      <c r="H366" s="229" t="s">
        <v>872</v>
      </c>
      <c r="I366" s="229" t="s">
        <v>135</v>
      </c>
      <c r="J366" s="229" t="s">
        <v>362</v>
      </c>
      <c r="K366" s="131">
        <v>45</v>
      </c>
      <c r="L366" s="234" t="str">
        <f>IF(ISERROR(VLOOKUP(K366,Eje_Pilar_Prop!$C$2:$E$104,2,FALSE))," ",VLOOKUP(K366,Eje_Pilar_Prop!$C$2:$E$104,2,FALSE))</f>
        <v>Gobernanza e influencia local, regional e internacional</v>
      </c>
      <c r="M366" s="234" t="str">
        <f>IF(ISERROR(VLOOKUP(K366,Eje_Pilar_Prop!$C$2:$E$104,3,FALSE))," ",VLOOKUP(K366,Eje_Pilar_Prop!$C$2:$E$104,3,FALSE))</f>
        <v>Eje Transversal 4 Gobierno Legitimo, Fortalecimiento Local y Eficiencia</v>
      </c>
      <c r="N366" s="132">
        <v>1501</v>
      </c>
      <c r="O366" s="133">
        <v>33084299</v>
      </c>
      <c r="P366" s="131" t="s">
        <v>1091</v>
      </c>
      <c r="Q366" s="239">
        <v>25000000</v>
      </c>
      <c r="R366" s="65"/>
      <c r="S366" s="48"/>
      <c r="T366" s="49">
        <v>1</v>
      </c>
      <c r="U366" s="239">
        <v>10000000</v>
      </c>
      <c r="V366" s="251">
        <f t="shared" si="47"/>
        <v>35000000</v>
      </c>
      <c r="W366" s="257">
        <v>20166667</v>
      </c>
      <c r="X366" s="135">
        <v>44042</v>
      </c>
      <c r="Y366" s="135">
        <v>44042</v>
      </c>
      <c r="Z366" s="135">
        <v>44255</v>
      </c>
      <c r="AA366" s="136">
        <v>150</v>
      </c>
      <c r="AB366" s="136">
        <v>1</v>
      </c>
      <c r="AC366" s="136">
        <v>60</v>
      </c>
      <c r="AD366" s="133"/>
      <c r="AE366" s="137"/>
      <c r="AF366" s="135"/>
      <c r="AG366" s="134"/>
      <c r="AH366" s="131"/>
      <c r="AI366" s="131" t="s">
        <v>1474</v>
      </c>
      <c r="AJ366" s="131"/>
      <c r="AK366" s="131"/>
      <c r="AL366" s="138">
        <f t="shared" si="45"/>
        <v>0.57619048571428566</v>
      </c>
      <c r="AN366" s="73">
        <f>IF(SUMPRODUCT((A$14:A366=A366)*(B$14:B366=B366)*(D$14:D366=D366))&gt;1,0,1)</f>
        <v>1</v>
      </c>
      <c r="AO366" s="50" t="str">
        <f t="shared" si="49"/>
        <v>Contratos de prestación de servicios profesionales y de apoyo a la gestión</v>
      </c>
      <c r="AP366" s="50" t="str">
        <f t="shared" si="50"/>
        <v>Contratación directa</v>
      </c>
      <c r="AQ366" s="50" t="str">
        <f>IF(ISBLANK(G366),1,IFERROR(VLOOKUP(G366,Tipo!$C$12:$C$27,1,FALSE),"NO"))</f>
        <v>Prestación de servicios profesionales y de apoyo a la gestión, o para la ejecución de trabajos artísticos que sólo puedan encomendarse a determinadas personas naturales;</v>
      </c>
      <c r="AR366" s="50" t="str">
        <f t="shared" si="51"/>
        <v>Inversión</v>
      </c>
      <c r="AS366" s="50" t="str">
        <f>IF(ISBLANK(K366),1,IFERROR(VLOOKUP(K366,Eje_Pilar_Prop!C350:C451,1,FALSE),"NO"))</f>
        <v>NO</v>
      </c>
      <c r="AT366" s="50" t="str">
        <f t="shared" si="48"/>
        <v>SECOP II</v>
      </c>
      <c r="AU366" s="38">
        <f t="shared" si="52"/>
        <v>1</v>
      </c>
      <c r="AV366" s="50" t="str">
        <f t="shared" si="46"/>
        <v>Bogotá Mejor para Todos</v>
      </c>
    </row>
    <row r="367" spans="1:48" ht="45" customHeight="1">
      <c r="A367" s="204">
        <v>359</v>
      </c>
      <c r="B367" s="131">
        <v>2020</v>
      </c>
      <c r="C367" s="131" t="s">
        <v>353</v>
      </c>
      <c r="D367" s="210" t="s">
        <v>791</v>
      </c>
      <c r="E367" s="210" t="s">
        <v>140</v>
      </c>
      <c r="F367" s="210" t="s">
        <v>34</v>
      </c>
      <c r="G367" s="210" t="s">
        <v>161</v>
      </c>
      <c r="H367" s="229" t="s">
        <v>1039</v>
      </c>
      <c r="I367" s="229" t="s">
        <v>135</v>
      </c>
      <c r="J367" s="229" t="s">
        <v>362</v>
      </c>
      <c r="K367" s="131">
        <v>45</v>
      </c>
      <c r="L367" s="234" t="str">
        <f>IF(ISERROR(VLOOKUP(K367,Eje_Pilar_Prop!$C$2:$E$104,2,FALSE))," ",VLOOKUP(K367,Eje_Pilar_Prop!$C$2:$E$104,2,FALSE))</f>
        <v>Gobernanza e influencia local, regional e internacional</v>
      </c>
      <c r="M367" s="234" t="str">
        <f>IF(ISERROR(VLOOKUP(K367,Eje_Pilar_Prop!$C$2:$E$104,3,FALSE))," ",VLOOKUP(K367,Eje_Pilar_Prop!$C$2:$E$104,3,FALSE))</f>
        <v>Eje Transversal 4 Gobierno Legitimo, Fortalecimiento Local y Eficiencia</v>
      </c>
      <c r="N367" s="132">
        <v>1501</v>
      </c>
      <c r="O367" s="133">
        <v>1085299295</v>
      </c>
      <c r="P367" s="131" t="s">
        <v>1094</v>
      </c>
      <c r="Q367" s="239">
        <v>23500000</v>
      </c>
      <c r="R367" s="65"/>
      <c r="S367" s="48"/>
      <c r="T367" s="49">
        <v>1</v>
      </c>
      <c r="U367" s="239">
        <v>10000000</v>
      </c>
      <c r="V367" s="251">
        <f t="shared" si="47"/>
        <v>33500000</v>
      </c>
      <c r="W367" s="257">
        <v>18500000</v>
      </c>
      <c r="X367" s="135">
        <v>44048</v>
      </c>
      <c r="Y367" s="135">
        <v>44053</v>
      </c>
      <c r="Z367" s="135">
        <v>44255</v>
      </c>
      <c r="AA367" s="136">
        <v>141</v>
      </c>
      <c r="AB367" s="136">
        <v>1</v>
      </c>
      <c r="AC367" s="136">
        <v>60</v>
      </c>
      <c r="AD367" s="133"/>
      <c r="AE367" s="137"/>
      <c r="AF367" s="135"/>
      <c r="AG367" s="134"/>
      <c r="AH367" s="131"/>
      <c r="AI367" s="131" t="s">
        <v>1474</v>
      </c>
      <c r="AJ367" s="131"/>
      <c r="AK367" s="131"/>
      <c r="AL367" s="138">
        <f t="shared" si="45"/>
        <v>0.55223880597014929</v>
      </c>
      <c r="AN367" s="73">
        <f>IF(SUMPRODUCT((A$14:A367=A367)*(B$14:B367=B367)*(D$14:D367=D367))&gt;1,0,1)</f>
        <v>1</v>
      </c>
      <c r="AO367" s="50" t="str">
        <f t="shared" si="49"/>
        <v>Contratos de prestación de servicios profesionales y de apoyo a la gestión</v>
      </c>
      <c r="AP367" s="50" t="str">
        <f t="shared" si="50"/>
        <v>Contratación directa</v>
      </c>
      <c r="AQ367" s="50" t="str">
        <f>IF(ISBLANK(G367),1,IFERROR(VLOOKUP(G367,Tipo!$C$12:$C$27,1,FALSE),"NO"))</f>
        <v>Prestación de servicios profesionales y de apoyo a la gestión, o para la ejecución de trabajos artísticos que sólo puedan encomendarse a determinadas personas naturales;</v>
      </c>
      <c r="AR367" s="50" t="str">
        <f t="shared" si="51"/>
        <v>Inversión</v>
      </c>
      <c r="AS367" s="50" t="str">
        <f>IF(ISBLANK(K367),1,IFERROR(VLOOKUP(K367,Eje_Pilar_Prop!C351:C452,1,FALSE),"NO"))</f>
        <v>NO</v>
      </c>
      <c r="AT367" s="50" t="str">
        <f t="shared" si="48"/>
        <v>SECOP II</v>
      </c>
      <c r="AU367" s="38">
        <f t="shared" si="52"/>
        <v>1</v>
      </c>
      <c r="AV367" s="50" t="str">
        <f t="shared" si="46"/>
        <v>Bogotá Mejor para Todos</v>
      </c>
    </row>
    <row r="368" spans="1:48" ht="45" customHeight="1">
      <c r="A368" s="204">
        <v>360</v>
      </c>
      <c r="B368" s="131">
        <v>2020</v>
      </c>
      <c r="C368" s="131" t="s">
        <v>353</v>
      </c>
      <c r="D368" s="210" t="s">
        <v>792</v>
      </c>
      <c r="E368" s="210" t="s">
        <v>140</v>
      </c>
      <c r="F368" s="210" t="s">
        <v>34</v>
      </c>
      <c r="G368" s="210" t="s">
        <v>161</v>
      </c>
      <c r="H368" s="229" t="s">
        <v>961</v>
      </c>
      <c r="I368" s="229" t="s">
        <v>135</v>
      </c>
      <c r="J368" s="229" t="s">
        <v>362</v>
      </c>
      <c r="K368" s="131">
        <v>45</v>
      </c>
      <c r="L368" s="234" t="str">
        <f>IF(ISERROR(VLOOKUP(K368,Eje_Pilar_Prop!$C$2:$E$104,2,FALSE))," ",VLOOKUP(K368,Eje_Pilar_Prop!$C$2:$E$104,2,FALSE))</f>
        <v>Gobernanza e influencia local, regional e internacional</v>
      </c>
      <c r="M368" s="234" t="str">
        <f>IF(ISERROR(VLOOKUP(K368,Eje_Pilar_Prop!$C$2:$E$104,3,FALSE))," ",VLOOKUP(K368,Eje_Pilar_Prop!$C$2:$E$104,3,FALSE))</f>
        <v>Eje Transversal 4 Gobierno Legitimo, Fortalecimiento Local y Eficiencia</v>
      </c>
      <c r="N368" s="132">
        <v>1529</v>
      </c>
      <c r="O368" s="133">
        <v>1017183650</v>
      </c>
      <c r="P368" s="131" t="s">
        <v>1393</v>
      </c>
      <c r="Q368" s="239">
        <v>27500000</v>
      </c>
      <c r="R368" s="65"/>
      <c r="S368" s="48"/>
      <c r="T368" s="49">
        <v>1</v>
      </c>
      <c r="U368" s="239">
        <v>13750000</v>
      </c>
      <c r="V368" s="251">
        <f t="shared" si="47"/>
        <v>41250000</v>
      </c>
      <c r="W368" s="306">
        <v>22183333</v>
      </c>
      <c r="X368" s="135">
        <v>44041</v>
      </c>
      <c r="Y368" s="135">
        <v>44042</v>
      </c>
      <c r="Z368" s="135">
        <v>44270</v>
      </c>
      <c r="AA368" s="136">
        <v>150</v>
      </c>
      <c r="AB368" s="136">
        <v>1</v>
      </c>
      <c r="AC368" s="136">
        <v>75</v>
      </c>
      <c r="AD368" s="133"/>
      <c r="AE368" s="137"/>
      <c r="AF368" s="135"/>
      <c r="AG368" s="134"/>
      <c r="AH368" s="131"/>
      <c r="AI368" s="131" t="s">
        <v>1474</v>
      </c>
      <c r="AJ368" s="131"/>
      <c r="AK368" s="131"/>
      <c r="AL368" s="138">
        <f t="shared" si="45"/>
        <v>0.53777776969696967</v>
      </c>
      <c r="AN368" s="73">
        <f>IF(SUMPRODUCT((A$14:A368=A368)*(B$14:B368=B368)*(D$14:D368=D368))&gt;1,0,1)</f>
        <v>1</v>
      </c>
      <c r="AO368" s="50" t="str">
        <f t="shared" si="49"/>
        <v>Contratos de prestación de servicios profesionales y de apoyo a la gestión</v>
      </c>
      <c r="AP368" s="50" t="str">
        <f t="shared" si="50"/>
        <v>Contratación directa</v>
      </c>
      <c r="AQ368" s="50" t="str">
        <f>IF(ISBLANK(G368),1,IFERROR(VLOOKUP(G368,Tipo!$C$12:$C$27,1,FALSE),"NO"))</f>
        <v>Prestación de servicios profesionales y de apoyo a la gestión, o para la ejecución de trabajos artísticos que sólo puedan encomendarse a determinadas personas naturales;</v>
      </c>
      <c r="AR368" s="50" t="str">
        <f t="shared" si="51"/>
        <v>Inversión</v>
      </c>
      <c r="AS368" s="50" t="str">
        <f>IF(ISBLANK(K368),1,IFERROR(VLOOKUP(K368,Eje_Pilar_Prop!C352:C453,1,FALSE),"NO"))</f>
        <v>NO</v>
      </c>
      <c r="AT368" s="50" t="str">
        <f t="shared" si="48"/>
        <v>SECOP II</v>
      </c>
      <c r="AU368" s="38">
        <f t="shared" si="52"/>
        <v>1</v>
      </c>
      <c r="AV368" s="50" t="str">
        <f t="shared" si="46"/>
        <v>Bogotá Mejor para Todos</v>
      </c>
    </row>
    <row r="369" spans="1:48" ht="45" customHeight="1">
      <c r="A369" s="204">
        <v>361</v>
      </c>
      <c r="B369" s="131">
        <v>2020</v>
      </c>
      <c r="C369" s="131" t="s">
        <v>353</v>
      </c>
      <c r="D369" s="210" t="s">
        <v>793</v>
      </c>
      <c r="E369" s="210" t="s">
        <v>140</v>
      </c>
      <c r="F369" s="210" t="s">
        <v>34</v>
      </c>
      <c r="G369" s="210" t="s">
        <v>161</v>
      </c>
      <c r="H369" s="229" t="s">
        <v>904</v>
      </c>
      <c r="I369" s="229" t="s">
        <v>135</v>
      </c>
      <c r="J369" s="229" t="s">
        <v>362</v>
      </c>
      <c r="K369" s="131">
        <v>18</v>
      </c>
      <c r="L369" s="234" t="str">
        <f>IF(ISERROR(VLOOKUP(K369,Eje_Pilar_Prop!$C$2:$E$104,2,FALSE))," ",VLOOKUP(K369,Eje_Pilar_Prop!$C$2:$E$104,2,FALSE))</f>
        <v>Mejor movilidad para todos</v>
      </c>
      <c r="M369" s="234" t="str">
        <f>IF(ISERROR(VLOOKUP(K369,Eje_Pilar_Prop!$C$2:$E$104,3,FALSE))," ",VLOOKUP(K369,Eje_Pilar_Prop!$C$2:$E$104,3,FALSE))</f>
        <v>Pilar 2 Democracía Urbana</v>
      </c>
      <c r="N369" s="132">
        <v>1490</v>
      </c>
      <c r="O369" s="133">
        <v>80282400</v>
      </c>
      <c r="P369" s="131" t="s">
        <v>1394</v>
      </c>
      <c r="Q369" s="239">
        <v>11500000</v>
      </c>
      <c r="R369" s="65"/>
      <c r="S369" s="48"/>
      <c r="T369" s="49">
        <v>1</v>
      </c>
      <c r="U369" s="239">
        <v>2300000</v>
      </c>
      <c r="V369" s="285">
        <f t="shared" si="47"/>
        <v>13800000</v>
      </c>
      <c r="W369" s="306">
        <v>9046667</v>
      </c>
      <c r="X369" s="135">
        <v>44042</v>
      </c>
      <c r="Y369" s="135">
        <v>44043</v>
      </c>
      <c r="Z369" s="135">
        <v>44255</v>
      </c>
      <c r="AA369" s="136">
        <v>150</v>
      </c>
      <c r="AB369" s="136">
        <v>1</v>
      </c>
      <c r="AC369" s="136">
        <v>30</v>
      </c>
      <c r="AD369" s="133"/>
      <c r="AE369" s="137"/>
      <c r="AF369" s="135"/>
      <c r="AG369" s="134"/>
      <c r="AH369" s="131"/>
      <c r="AI369" s="131" t="s">
        <v>1474</v>
      </c>
      <c r="AJ369" s="131"/>
      <c r="AK369" s="131"/>
      <c r="AL369" s="138">
        <f t="shared" si="45"/>
        <v>0.65555557971014489</v>
      </c>
      <c r="AN369" s="73">
        <f>IF(SUMPRODUCT((A$14:A369=A369)*(B$14:B369=B369)*(D$14:D369=D369))&gt;1,0,1)</f>
        <v>1</v>
      </c>
      <c r="AO369" s="50" t="str">
        <f t="shared" si="49"/>
        <v>Contratos de prestación de servicios profesionales y de apoyo a la gestión</v>
      </c>
      <c r="AP369" s="50" t="str">
        <f t="shared" si="50"/>
        <v>Contratación directa</v>
      </c>
      <c r="AQ369" s="50" t="str">
        <f>IF(ISBLANK(G369),1,IFERROR(VLOOKUP(G369,Tipo!$C$12:$C$27,1,FALSE),"NO"))</f>
        <v>Prestación de servicios profesionales y de apoyo a la gestión, o para la ejecución de trabajos artísticos que sólo puedan encomendarse a determinadas personas naturales;</v>
      </c>
      <c r="AR369" s="50" t="str">
        <f t="shared" si="51"/>
        <v>Inversión</v>
      </c>
      <c r="AS369" s="50" t="str">
        <f>IF(ISBLANK(K369),1,IFERROR(VLOOKUP(K369,Eje_Pilar_Prop!C353:C454,1,FALSE),"NO"))</f>
        <v>NO</v>
      </c>
      <c r="AT369" s="50" t="str">
        <f t="shared" si="48"/>
        <v>SECOP II</v>
      </c>
      <c r="AU369" s="38">
        <f t="shared" si="52"/>
        <v>1</v>
      </c>
      <c r="AV369" s="50" t="str">
        <f t="shared" si="46"/>
        <v>Bogotá Mejor para Todos</v>
      </c>
    </row>
    <row r="370" spans="1:48" ht="45" customHeight="1">
      <c r="A370" s="204">
        <v>362</v>
      </c>
      <c r="B370" s="131">
        <v>2020</v>
      </c>
      <c r="C370" s="131" t="s">
        <v>353</v>
      </c>
      <c r="D370" s="210" t="s">
        <v>794</v>
      </c>
      <c r="E370" s="210" t="s">
        <v>140</v>
      </c>
      <c r="F370" s="210" t="s">
        <v>34</v>
      </c>
      <c r="G370" s="210" t="s">
        <v>161</v>
      </c>
      <c r="H370" s="229" t="s">
        <v>1040</v>
      </c>
      <c r="I370" s="229" t="s">
        <v>135</v>
      </c>
      <c r="J370" s="229" t="s">
        <v>362</v>
      </c>
      <c r="K370" s="131">
        <v>3</v>
      </c>
      <c r="L370" s="234" t="str">
        <f>IF(ISERROR(VLOOKUP(K370,Eje_Pilar_Prop!$C$2:$E$104,2,FALSE))," ",VLOOKUP(K370,Eje_Pilar_Prop!$C$2:$E$104,2,FALSE))</f>
        <v>Igualdad y autonomía para una Bogotá incluyente</v>
      </c>
      <c r="M370" s="234" t="str">
        <f>IF(ISERROR(VLOOKUP(K370,Eje_Pilar_Prop!$C$2:$E$104,3,FALSE))," ",VLOOKUP(K370,Eje_Pilar_Prop!$C$2:$E$104,3,FALSE))</f>
        <v>Pilar 1 Igualdad de Calidad de Vida</v>
      </c>
      <c r="N370" s="132">
        <v>1475</v>
      </c>
      <c r="O370" s="239">
        <v>1015413403</v>
      </c>
      <c r="P370" s="131" t="s">
        <v>1181</v>
      </c>
      <c r="Q370" s="239">
        <v>18900000</v>
      </c>
      <c r="R370" s="65"/>
      <c r="S370" s="48"/>
      <c r="T370" s="49">
        <v>1</v>
      </c>
      <c r="U370" s="239">
        <v>8400000</v>
      </c>
      <c r="V370" s="251">
        <f t="shared" si="47"/>
        <v>27300000</v>
      </c>
      <c r="W370" s="306">
        <v>15540000</v>
      </c>
      <c r="X370" s="135">
        <v>44048</v>
      </c>
      <c r="Y370" s="135">
        <v>44053</v>
      </c>
      <c r="Z370" s="135">
        <v>44251</v>
      </c>
      <c r="AA370" s="136">
        <v>135</v>
      </c>
      <c r="AB370" s="136">
        <v>1</v>
      </c>
      <c r="AC370" s="136">
        <v>60</v>
      </c>
      <c r="AD370" s="133"/>
      <c r="AE370" s="137"/>
      <c r="AF370" s="135"/>
      <c r="AG370" s="134"/>
      <c r="AH370" s="131"/>
      <c r="AI370" s="131" t="s">
        <v>1474</v>
      </c>
      <c r="AJ370" s="131"/>
      <c r="AK370" s="131"/>
      <c r="AL370" s="138">
        <f t="shared" si="45"/>
        <v>0.56923076923076921</v>
      </c>
      <c r="AN370" s="73">
        <f>IF(SUMPRODUCT((A$14:A370=A370)*(B$14:B370=B370)*(D$14:D370=D370))&gt;1,0,1)</f>
        <v>1</v>
      </c>
      <c r="AO370" s="50" t="str">
        <f t="shared" si="49"/>
        <v>Contratos de prestación de servicios profesionales y de apoyo a la gestión</v>
      </c>
      <c r="AP370" s="50" t="str">
        <f t="shared" si="50"/>
        <v>Contratación directa</v>
      </c>
      <c r="AQ370" s="50" t="str">
        <f>IF(ISBLANK(G370),1,IFERROR(VLOOKUP(G370,Tipo!$C$12:$C$27,1,FALSE),"NO"))</f>
        <v>Prestación de servicios profesionales y de apoyo a la gestión, o para la ejecución de trabajos artísticos que sólo puedan encomendarse a determinadas personas naturales;</v>
      </c>
      <c r="AR370" s="50" t="str">
        <f t="shared" si="51"/>
        <v>Inversión</v>
      </c>
      <c r="AS370" s="50" t="str">
        <f>IF(ISBLANK(K370),1,IFERROR(VLOOKUP(K370,Eje_Pilar_Prop!C354:C455,1,FALSE),"NO"))</f>
        <v>NO</v>
      </c>
      <c r="AT370" s="50" t="str">
        <f t="shared" si="48"/>
        <v>SECOP II</v>
      </c>
      <c r="AU370" s="38">
        <f t="shared" si="52"/>
        <v>1</v>
      </c>
      <c r="AV370" s="50" t="str">
        <f t="shared" si="46"/>
        <v>Bogotá Mejor para Todos</v>
      </c>
    </row>
    <row r="371" spans="1:48" ht="45" customHeight="1">
      <c r="A371" s="204">
        <v>363</v>
      </c>
      <c r="B371" s="131">
        <v>2020</v>
      </c>
      <c r="C371" s="131" t="s">
        <v>353</v>
      </c>
      <c r="D371" s="210" t="s">
        <v>795</v>
      </c>
      <c r="E371" s="210" t="s">
        <v>140</v>
      </c>
      <c r="F371" s="210" t="s">
        <v>34</v>
      </c>
      <c r="G371" s="210" t="s">
        <v>161</v>
      </c>
      <c r="H371" s="229" t="s">
        <v>1041</v>
      </c>
      <c r="I371" s="229" t="s">
        <v>135</v>
      </c>
      <c r="J371" s="229" t="s">
        <v>362</v>
      </c>
      <c r="K371" s="131">
        <v>45</v>
      </c>
      <c r="L371" s="234" t="str">
        <f>IF(ISERROR(VLOOKUP(K371,Eje_Pilar_Prop!$C$2:$E$104,2,FALSE))," ",VLOOKUP(K371,Eje_Pilar_Prop!$C$2:$E$104,2,FALSE))</f>
        <v>Gobernanza e influencia local, regional e internacional</v>
      </c>
      <c r="M371" s="234" t="str">
        <f>IF(ISERROR(VLOOKUP(K371,Eje_Pilar_Prop!$C$2:$E$104,3,FALSE))," ",VLOOKUP(K371,Eje_Pilar_Prop!$C$2:$E$104,3,FALSE))</f>
        <v>Eje Transversal 4 Gobierno Legitimo, Fortalecimiento Local y Eficiencia</v>
      </c>
      <c r="N371" s="132">
        <v>1501</v>
      </c>
      <c r="O371" s="133">
        <v>1014239748</v>
      </c>
      <c r="P371" s="131" t="s">
        <v>1395</v>
      </c>
      <c r="Q371" s="239">
        <v>9900000</v>
      </c>
      <c r="R371" s="65"/>
      <c r="S371" s="48"/>
      <c r="T371" s="287">
        <v>1</v>
      </c>
      <c r="U371" s="239">
        <v>4400000</v>
      </c>
      <c r="V371" s="251">
        <f t="shared" si="47"/>
        <v>14300000</v>
      </c>
      <c r="W371" s="257">
        <v>8140000</v>
      </c>
      <c r="X371" s="135">
        <v>44048</v>
      </c>
      <c r="Y371" s="135">
        <v>44053</v>
      </c>
      <c r="Z371" s="135">
        <v>44251</v>
      </c>
      <c r="AA371" s="136">
        <v>135</v>
      </c>
      <c r="AB371" s="136">
        <v>1</v>
      </c>
      <c r="AC371" s="136">
        <v>60</v>
      </c>
      <c r="AD371" s="133"/>
      <c r="AE371" s="137"/>
      <c r="AF371" s="135"/>
      <c r="AG371" s="134"/>
      <c r="AH371" s="131"/>
      <c r="AI371" s="131" t="s">
        <v>1474</v>
      </c>
      <c r="AJ371" s="131"/>
      <c r="AK371" s="131"/>
      <c r="AL371" s="138">
        <f t="shared" si="45"/>
        <v>0.56923076923076921</v>
      </c>
      <c r="AN371" s="73">
        <f>IF(SUMPRODUCT((A$14:A371=A371)*(B$14:B371=B371)*(D$14:D371=D371))&gt;1,0,1)</f>
        <v>1</v>
      </c>
      <c r="AO371" s="50" t="str">
        <f t="shared" si="49"/>
        <v>Contratos de prestación de servicios profesionales y de apoyo a la gestión</v>
      </c>
      <c r="AP371" s="50" t="str">
        <f t="shared" si="50"/>
        <v>Contratación directa</v>
      </c>
      <c r="AQ371" s="50" t="str">
        <f>IF(ISBLANK(G371),1,IFERROR(VLOOKUP(G371,Tipo!$C$12:$C$27,1,FALSE),"NO"))</f>
        <v>Prestación de servicios profesionales y de apoyo a la gestión, o para la ejecución de trabajos artísticos que sólo puedan encomendarse a determinadas personas naturales;</v>
      </c>
      <c r="AR371" s="50" t="str">
        <f t="shared" si="51"/>
        <v>Inversión</v>
      </c>
      <c r="AS371" s="50" t="str">
        <f>IF(ISBLANK(K371),1,IFERROR(VLOOKUP(K371,Eje_Pilar_Prop!C355:C456,1,FALSE),"NO"))</f>
        <v>NO</v>
      </c>
      <c r="AT371" s="50" t="str">
        <f t="shared" si="48"/>
        <v>SECOP II</v>
      </c>
      <c r="AU371" s="38">
        <f t="shared" si="52"/>
        <v>1</v>
      </c>
      <c r="AV371" s="50" t="str">
        <f t="shared" si="46"/>
        <v>Bogotá Mejor para Todos</v>
      </c>
    </row>
    <row r="372" spans="1:48" ht="45" customHeight="1">
      <c r="A372" s="204">
        <v>364</v>
      </c>
      <c r="B372" s="131">
        <v>2020</v>
      </c>
      <c r="C372" s="131" t="s">
        <v>353</v>
      </c>
      <c r="D372" s="210" t="s">
        <v>796</v>
      </c>
      <c r="E372" s="210" t="s">
        <v>140</v>
      </c>
      <c r="F372" s="210" t="s">
        <v>34</v>
      </c>
      <c r="G372" s="210" t="s">
        <v>161</v>
      </c>
      <c r="H372" s="229" t="s">
        <v>1042</v>
      </c>
      <c r="I372" s="229" t="s">
        <v>135</v>
      </c>
      <c r="J372" s="229" t="s">
        <v>362</v>
      </c>
      <c r="K372" s="131">
        <v>45</v>
      </c>
      <c r="L372" s="234" t="str">
        <f>IF(ISERROR(VLOOKUP(K372,Eje_Pilar_Prop!$C$2:$E$104,2,FALSE))," ",VLOOKUP(K372,Eje_Pilar_Prop!$C$2:$E$104,2,FALSE))</f>
        <v>Gobernanza e influencia local, regional e internacional</v>
      </c>
      <c r="M372" s="234" t="str">
        <f>IF(ISERROR(VLOOKUP(K372,Eje_Pilar_Prop!$C$2:$E$104,3,FALSE))," ",VLOOKUP(K372,Eje_Pilar_Prop!$C$2:$E$104,3,FALSE))</f>
        <v>Eje Transversal 4 Gobierno Legitimo, Fortalecimiento Local y Eficiencia</v>
      </c>
      <c r="N372" s="132">
        <v>1501</v>
      </c>
      <c r="O372" s="133">
        <v>1014277447</v>
      </c>
      <c r="P372" s="131" t="s">
        <v>1396</v>
      </c>
      <c r="Q372" s="239">
        <v>9900000</v>
      </c>
      <c r="R372" s="65"/>
      <c r="S372" s="48"/>
      <c r="T372" s="49">
        <v>0</v>
      </c>
      <c r="U372" s="239">
        <v>0</v>
      </c>
      <c r="V372" s="251">
        <f t="shared" si="47"/>
        <v>9900000</v>
      </c>
      <c r="W372" s="257">
        <v>7480000</v>
      </c>
      <c r="X372" s="135">
        <v>44056</v>
      </c>
      <c r="Y372" s="135">
        <v>44062</v>
      </c>
      <c r="Z372" s="135">
        <v>44196</v>
      </c>
      <c r="AA372" s="136">
        <v>135</v>
      </c>
      <c r="AB372" s="136">
        <v>0</v>
      </c>
      <c r="AC372" s="136">
        <v>0</v>
      </c>
      <c r="AD372" s="133"/>
      <c r="AE372" s="137"/>
      <c r="AF372" s="135"/>
      <c r="AG372" s="134"/>
      <c r="AH372" s="131"/>
      <c r="AI372" s="131"/>
      <c r="AJ372" s="131" t="s">
        <v>1474</v>
      </c>
      <c r="AK372" s="131"/>
      <c r="AL372" s="138">
        <f t="shared" si="45"/>
        <v>0.75555555555555554</v>
      </c>
      <c r="AN372" s="73">
        <f>IF(SUMPRODUCT((A$14:A372=A372)*(B$14:B372=B372)*(D$14:D372=D372))&gt;1,0,1)</f>
        <v>1</v>
      </c>
      <c r="AO372" s="50" t="str">
        <f t="shared" si="49"/>
        <v>Contratos de prestación de servicios profesionales y de apoyo a la gestión</v>
      </c>
      <c r="AP372" s="50" t="str">
        <f t="shared" si="50"/>
        <v>Contratación directa</v>
      </c>
      <c r="AQ372" s="50" t="str">
        <f>IF(ISBLANK(G372),1,IFERROR(VLOOKUP(G372,Tipo!$C$12:$C$27,1,FALSE),"NO"))</f>
        <v>Prestación de servicios profesionales y de apoyo a la gestión, o para la ejecución de trabajos artísticos que sólo puedan encomendarse a determinadas personas naturales;</v>
      </c>
      <c r="AR372" s="50" t="str">
        <f t="shared" si="51"/>
        <v>Inversión</v>
      </c>
      <c r="AS372" s="50" t="str">
        <f>IF(ISBLANK(K372),1,IFERROR(VLOOKUP(K372,Eje_Pilar_Prop!C356:C457,1,FALSE),"NO"))</f>
        <v>NO</v>
      </c>
      <c r="AT372" s="50" t="str">
        <f t="shared" si="48"/>
        <v>SECOP II</v>
      </c>
      <c r="AU372" s="38">
        <f t="shared" si="52"/>
        <v>1</v>
      </c>
      <c r="AV372" s="50" t="str">
        <f t="shared" si="46"/>
        <v>Bogotá Mejor para Todos</v>
      </c>
    </row>
    <row r="373" spans="1:48" ht="45" customHeight="1">
      <c r="A373" s="204">
        <v>365</v>
      </c>
      <c r="B373" s="131">
        <v>2020</v>
      </c>
      <c r="C373" s="131" t="s">
        <v>353</v>
      </c>
      <c r="D373" s="210" t="s">
        <v>797</v>
      </c>
      <c r="E373" s="210" t="s">
        <v>140</v>
      </c>
      <c r="F373" s="210" t="s">
        <v>34</v>
      </c>
      <c r="G373" s="210" t="s">
        <v>161</v>
      </c>
      <c r="H373" s="229" t="s">
        <v>1043</v>
      </c>
      <c r="I373" s="229" t="s">
        <v>135</v>
      </c>
      <c r="J373" s="229" t="s">
        <v>362</v>
      </c>
      <c r="K373" s="131">
        <v>45</v>
      </c>
      <c r="L373" s="234" t="str">
        <f>IF(ISERROR(VLOOKUP(K373,Eje_Pilar_Prop!$C$2:$E$104,2,FALSE))," ",VLOOKUP(K373,Eje_Pilar_Prop!$C$2:$E$104,2,FALSE))</f>
        <v>Gobernanza e influencia local, regional e internacional</v>
      </c>
      <c r="M373" s="234" t="str">
        <f>IF(ISERROR(VLOOKUP(K373,Eje_Pilar_Prop!$C$2:$E$104,3,FALSE))," ",VLOOKUP(K373,Eje_Pilar_Prop!$C$2:$E$104,3,FALSE))</f>
        <v>Eje Transversal 4 Gobierno Legitimo, Fortalecimiento Local y Eficiencia</v>
      </c>
      <c r="N373" s="132">
        <v>1501</v>
      </c>
      <c r="O373" s="133">
        <v>1032455117</v>
      </c>
      <c r="P373" s="131" t="s">
        <v>1150</v>
      </c>
      <c r="Q373" s="239">
        <v>9900000</v>
      </c>
      <c r="R373" s="65"/>
      <c r="S373" s="48"/>
      <c r="T373" s="287">
        <v>1</v>
      </c>
      <c r="U373" s="239">
        <v>4400000</v>
      </c>
      <c r="V373" s="251">
        <f t="shared" si="47"/>
        <v>14300000</v>
      </c>
      <c r="W373" s="257">
        <v>8066667</v>
      </c>
      <c r="X373" s="135">
        <v>44048</v>
      </c>
      <c r="Y373" s="135">
        <v>44054</v>
      </c>
      <c r="Z373" s="135">
        <v>44252</v>
      </c>
      <c r="AA373" s="136">
        <v>135</v>
      </c>
      <c r="AB373" s="136">
        <v>1</v>
      </c>
      <c r="AC373" s="136">
        <v>60</v>
      </c>
      <c r="AD373" s="133"/>
      <c r="AE373" s="137"/>
      <c r="AF373" s="135"/>
      <c r="AG373" s="134"/>
      <c r="AH373" s="131"/>
      <c r="AI373" s="131" t="s">
        <v>1474</v>
      </c>
      <c r="AJ373" s="131"/>
      <c r="AK373" s="131"/>
      <c r="AL373" s="138">
        <f t="shared" si="45"/>
        <v>0.56410258741258745</v>
      </c>
      <c r="AN373" s="73">
        <f>IF(SUMPRODUCT((A$14:A373=A373)*(B$14:B373=B373)*(D$14:D373=D373))&gt;1,0,1)</f>
        <v>1</v>
      </c>
      <c r="AO373" s="50" t="str">
        <f t="shared" si="49"/>
        <v>Contratos de prestación de servicios profesionales y de apoyo a la gestión</v>
      </c>
      <c r="AP373" s="50" t="str">
        <f t="shared" si="50"/>
        <v>Contratación directa</v>
      </c>
      <c r="AQ373" s="50" t="str">
        <f>IF(ISBLANK(G373),1,IFERROR(VLOOKUP(G373,Tipo!$C$12:$C$27,1,FALSE),"NO"))</f>
        <v>Prestación de servicios profesionales y de apoyo a la gestión, o para la ejecución de trabajos artísticos que sólo puedan encomendarse a determinadas personas naturales;</v>
      </c>
      <c r="AR373" s="50" t="str">
        <f t="shared" si="51"/>
        <v>Inversión</v>
      </c>
      <c r="AS373" s="50" t="str">
        <f>IF(ISBLANK(K373),1,IFERROR(VLOOKUP(K373,Eje_Pilar_Prop!C357:C458,1,FALSE),"NO"))</f>
        <v>NO</v>
      </c>
      <c r="AT373" s="50" t="str">
        <f t="shared" si="48"/>
        <v>SECOP II</v>
      </c>
      <c r="AU373" s="38">
        <f t="shared" si="52"/>
        <v>1</v>
      </c>
      <c r="AV373" s="50" t="str">
        <f t="shared" si="46"/>
        <v>Bogotá Mejor para Todos</v>
      </c>
    </row>
    <row r="374" spans="1:48" ht="45" customHeight="1">
      <c r="A374" s="204">
        <v>366</v>
      </c>
      <c r="B374" s="131">
        <v>2020</v>
      </c>
      <c r="C374" s="131" t="s">
        <v>353</v>
      </c>
      <c r="D374" s="210" t="s">
        <v>798</v>
      </c>
      <c r="E374" s="210" t="s">
        <v>140</v>
      </c>
      <c r="F374" s="210" t="s">
        <v>34</v>
      </c>
      <c r="G374" s="210" t="s">
        <v>161</v>
      </c>
      <c r="H374" s="229" t="s">
        <v>1042</v>
      </c>
      <c r="I374" s="229" t="s">
        <v>135</v>
      </c>
      <c r="J374" s="229" t="s">
        <v>362</v>
      </c>
      <c r="K374" s="131">
        <v>45</v>
      </c>
      <c r="L374" s="234" t="str">
        <f>IF(ISERROR(VLOOKUP(K374,Eje_Pilar_Prop!$C$2:$E$104,2,FALSE))," ",VLOOKUP(K374,Eje_Pilar_Prop!$C$2:$E$104,2,FALSE))</f>
        <v>Gobernanza e influencia local, regional e internacional</v>
      </c>
      <c r="M374" s="234" t="str">
        <f>IF(ISERROR(VLOOKUP(K374,Eje_Pilar_Prop!$C$2:$E$104,3,FALSE))," ",VLOOKUP(K374,Eje_Pilar_Prop!$C$2:$E$104,3,FALSE))</f>
        <v>Eje Transversal 4 Gobierno Legitimo, Fortalecimiento Local y Eficiencia</v>
      </c>
      <c r="N374" s="132">
        <v>1501</v>
      </c>
      <c r="O374" s="133">
        <v>1014211634</v>
      </c>
      <c r="P374" s="131" t="s">
        <v>1133</v>
      </c>
      <c r="Q374" s="239">
        <v>9900000</v>
      </c>
      <c r="R374" s="65"/>
      <c r="S374" s="48"/>
      <c r="T374" s="287">
        <v>1</v>
      </c>
      <c r="U374" s="239">
        <v>4400000</v>
      </c>
      <c r="V374" s="251">
        <f t="shared" si="47"/>
        <v>14300000</v>
      </c>
      <c r="W374" s="257">
        <v>7846667</v>
      </c>
      <c r="X374" s="135">
        <v>44056</v>
      </c>
      <c r="Y374" s="135">
        <v>44057</v>
      </c>
      <c r="Z374" s="135">
        <v>44255</v>
      </c>
      <c r="AA374" s="136">
        <v>135</v>
      </c>
      <c r="AB374" s="136">
        <v>1</v>
      </c>
      <c r="AC374" s="136">
        <v>60</v>
      </c>
      <c r="AD374" s="133"/>
      <c r="AE374" s="137"/>
      <c r="AF374" s="135"/>
      <c r="AG374" s="134"/>
      <c r="AH374" s="131"/>
      <c r="AI374" s="131" t="s">
        <v>1474</v>
      </c>
      <c r="AJ374" s="131"/>
      <c r="AK374" s="131"/>
      <c r="AL374" s="138">
        <f t="shared" si="45"/>
        <v>0.54871797202797201</v>
      </c>
      <c r="AN374" s="73">
        <f>IF(SUMPRODUCT((A$14:A374=A374)*(B$14:B374=B374)*(D$14:D374=D374))&gt;1,0,1)</f>
        <v>1</v>
      </c>
      <c r="AO374" s="50" t="str">
        <f t="shared" si="49"/>
        <v>Contratos de prestación de servicios profesionales y de apoyo a la gestión</v>
      </c>
      <c r="AP374" s="50" t="str">
        <f t="shared" si="50"/>
        <v>Contratación directa</v>
      </c>
      <c r="AQ374" s="50" t="str">
        <f>IF(ISBLANK(G374),1,IFERROR(VLOOKUP(G374,Tipo!$C$12:$C$27,1,FALSE),"NO"))</f>
        <v>Prestación de servicios profesionales y de apoyo a la gestión, o para la ejecución de trabajos artísticos que sólo puedan encomendarse a determinadas personas naturales;</v>
      </c>
      <c r="AR374" s="50" t="str">
        <f t="shared" si="51"/>
        <v>Inversión</v>
      </c>
      <c r="AS374" s="50" t="str">
        <f>IF(ISBLANK(K374),1,IFERROR(VLOOKUP(K374,Eje_Pilar_Prop!C358:C459,1,FALSE),"NO"))</f>
        <v>NO</v>
      </c>
      <c r="AT374" s="50" t="str">
        <f t="shared" si="48"/>
        <v>SECOP II</v>
      </c>
      <c r="AU374" s="38">
        <f t="shared" si="52"/>
        <v>1</v>
      </c>
      <c r="AV374" s="50" t="str">
        <f t="shared" si="46"/>
        <v>Bogotá Mejor para Todos</v>
      </c>
    </row>
    <row r="375" spans="1:48" ht="45" customHeight="1">
      <c r="A375" s="204">
        <v>367</v>
      </c>
      <c r="B375" s="131">
        <v>2020</v>
      </c>
      <c r="C375" s="131" t="s">
        <v>353</v>
      </c>
      <c r="D375" s="210" t="s">
        <v>799</v>
      </c>
      <c r="E375" s="210" t="s">
        <v>140</v>
      </c>
      <c r="F375" s="210" t="s">
        <v>34</v>
      </c>
      <c r="G375" s="210" t="s">
        <v>161</v>
      </c>
      <c r="H375" s="229" t="s">
        <v>1044</v>
      </c>
      <c r="I375" s="229" t="s">
        <v>135</v>
      </c>
      <c r="J375" s="229" t="s">
        <v>362</v>
      </c>
      <c r="K375" s="131">
        <v>18</v>
      </c>
      <c r="L375" s="234" t="str">
        <f>IF(ISERROR(VLOOKUP(K375,Eje_Pilar_Prop!$C$2:$E$104,2,FALSE))," ",VLOOKUP(K375,Eje_Pilar_Prop!$C$2:$E$104,2,FALSE))</f>
        <v>Mejor movilidad para todos</v>
      </c>
      <c r="M375" s="234" t="str">
        <f>IF(ISERROR(VLOOKUP(K375,Eje_Pilar_Prop!$C$2:$E$104,3,FALSE))," ",VLOOKUP(K375,Eje_Pilar_Prop!$C$2:$E$104,3,FALSE))</f>
        <v>Pilar 2 Democracía Urbana</v>
      </c>
      <c r="N375" s="132">
        <v>1490</v>
      </c>
      <c r="O375" s="133">
        <v>1077969994</v>
      </c>
      <c r="P375" s="131" t="s">
        <v>1397</v>
      </c>
      <c r="Q375" s="239">
        <v>36000000</v>
      </c>
      <c r="R375" s="65"/>
      <c r="S375" s="48"/>
      <c r="T375" s="49">
        <v>1</v>
      </c>
      <c r="U375" s="239">
        <v>16000000</v>
      </c>
      <c r="V375" s="285">
        <f t="shared" si="47"/>
        <v>52000000</v>
      </c>
      <c r="W375" s="306">
        <v>30933333</v>
      </c>
      <c r="X375" s="135">
        <v>44048</v>
      </c>
      <c r="Y375" s="135">
        <v>44048</v>
      </c>
      <c r="Z375" s="135">
        <v>44246</v>
      </c>
      <c r="AA375" s="136">
        <v>135</v>
      </c>
      <c r="AB375" s="136">
        <v>1</v>
      </c>
      <c r="AC375" s="136">
        <v>60</v>
      </c>
      <c r="AD375" s="133"/>
      <c r="AE375" s="137"/>
      <c r="AF375" s="135"/>
      <c r="AG375" s="134"/>
      <c r="AH375" s="131"/>
      <c r="AI375" s="131" t="s">
        <v>1474</v>
      </c>
      <c r="AJ375" s="131"/>
      <c r="AK375" s="131"/>
      <c r="AL375" s="138">
        <f t="shared" si="45"/>
        <v>0.59487178846153843</v>
      </c>
      <c r="AN375" s="73">
        <f>IF(SUMPRODUCT((A$14:A375=A375)*(B$14:B375=B375)*(D$14:D375=D375))&gt;1,0,1)</f>
        <v>1</v>
      </c>
      <c r="AO375" s="50" t="str">
        <f t="shared" si="49"/>
        <v>Contratos de prestación de servicios profesionales y de apoyo a la gestión</v>
      </c>
      <c r="AP375" s="50" t="str">
        <f t="shared" si="50"/>
        <v>Contratación directa</v>
      </c>
      <c r="AQ375" s="50" t="str">
        <f>IF(ISBLANK(G375),1,IFERROR(VLOOKUP(G375,Tipo!$C$12:$C$27,1,FALSE),"NO"))</f>
        <v>Prestación de servicios profesionales y de apoyo a la gestión, o para la ejecución de trabajos artísticos que sólo puedan encomendarse a determinadas personas naturales;</v>
      </c>
      <c r="AR375" s="50" t="str">
        <f t="shared" si="51"/>
        <v>Inversión</v>
      </c>
      <c r="AS375" s="50" t="str">
        <f>IF(ISBLANK(K375),1,IFERROR(VLOOKUP(K375,Eje_Pilar_Prop!C359:C460,1,FALSE),"NO"))</f>
        <v>NO</v>
      </c>
      <c r="AT375" s="50" t="str">
        <f t="shared" si="48"/>
        <v>SECOP II</v>
      </c>
      <c r="AU375" s="38">
        <f t="shared" si="52"/>
        <v>1</v>
      </c>
      <c r="AV375" s="50" t="str">
        <f t="shared" si="46"/>
        <v>Bogotá Mejor para Todos</v>
      </c>
    </row>
    <row r="376" spans="1:48" ht="45" customHeight="1">
      <c r="A376" s="204">
        <v>368</v>
      </c>
      <c r="B376" s="131">
        <v>2020</v>
      </c>
      <c r="C376" s="131" t="s">
        <v>353</v>
      </c>
      <c r="D376" s="210" t="s">
        <v>800</v>
      </c>
      <c r="E376" s="210" t="s">
        <v>140</v>
      </c>
      <c r="F376" s="210" t="s">
        <v>34</v>
      </c>
      <c r="G376" s="210" t="s">
        <v>161</v>
      </c>
      <c r="H376" s="229" t="s">
        <v>1045</v>
      </c>
      <c r="I376" s="229" t="s">
        <v>135</v>
      </c>
      <c r="J376" s="229" t="s">
        <v>362</v>
      </c>
      <c r="K376" s="131">
        <v>45</v>
      </c>
      <c r="L376" s="234" t="str">
        <f>IF(ISERROR(VLOOKUP(K376,Eje_Pilar_Prop!$C$2:$E$104,2,FALSE))," ",VLOOKUP(K376,Eje_Pilar_Prop!$C$2:$E$104,2,FALSE))</f>
        <v>Gobernanza e influencia local, regional e internacional</v>
      </c>
      <c r="M376" s="234" t="str">
        <f>IF(ISERROR(VLOOKUP(K376,Eje_Pilar_Prop!$C$2:$E$104,3,FALSE))," ",VLOOKUP(K376,Eje_Pilar_Prop!$C$2:$E$104,3,FALSE))</f>
        <v>Eje Transversal 4 Gobierno Legitimo, Fortalecimiento Local y Eficiencia</v>
      </c>
      <c r="N376" s="132">
        <v>1501</v>
      </c>
      <c r="O376" s="133">
        <v>1014258132</v>
      </c>
      <c r="P376" s="131" t="s">
        <v>1398</v>
      </c>
      <c r="Q376" s="239">
        <v>13050000</v>
      </c>
      <c r="R376" s="65"/>
      <c r="S376" s="48"/>
      <c r="T376" s="49">
        <v>1</v>
      </c>
      <c r="U376" s="239">
        <v>5800000</v>
      </c>
      <c r="V376" s="251">
        <f t="shared" si="47"/>
        <v>18850000</v>
      </c>
      <c r="W376" s="257">
        <v>11213333</v>
      </c>
      <c r="X376" s="135">
        <v>44048</v>
      </c>
      <c r="Y376" s="135">
        <v>44048</v>
      </c>
      <c r="Z376" s="135">
        <v>44246</v>
      </c>
      <c r="AA376" s="136">
        <v>135</v>
      </c>
      <c r="AB376" s="136">
        <v>1</v>
      </c>
      <c r="AC376" s="136">
        <v>60</v>
      </c>
      <c r="AD376" s="133"/>
      <c r="AE376" s="137"/>
      <c r="AF376" s="135"/>
      <c r="AG376" s="134"/>
      <c r="AH376" s="131"/>
      <c r="AI376" s="131" t="s">
        <v>1474</v>
      </c>
      <c r="AJ376" s="131"/>
      <c r="AK376" s="131"/>
      <c r="AL376" s="138">
        <f t="shared" si="45"/>
        <v>0.59487177718832895</v>
      </c>
      <c r="AN376" s="73">
        <f>IF(SUMPRODUCT((A$14:A376=A376)*(B$14:B376=B376)*(D$14:D376=D376))&gt;1,0,1)</f>
        <v>1</v>
      </c>
      <c r="AO376" s="50" t="str">
        <f t="shared" si="49"/>
        <v>Contratos de prestación de servicios profesionales y de apoyo a la gestión</v>
      </c>
      <c r="AP376" s="50" t="str">
        <f t="shared" si="50"/>
        <v>Contratación directa</v>
      </c>
      <c r="AQ376" s="50" t="str">
        <f>IF(ISBLANK(G376),1,IFERROR(VLOOKUP(G376,Tipo!$C$12:$C$27,1,FALSE),"NO"))</f>
        <v>Prestación de servicios profesionales y de apoyo a la gestión, o para la ejecución de trabajos artísticos que sólo puedan encomendarse a determinadas personas naturales;</v>
      </c>
      <c r="AR376" s="50" t="str">
        <f t="shared" si="51"/>
        <v>Inversión</v>
      </c>
      <c r="AS376" s="50" t="str">
        <f>IF(ISBLANK(K376),1,IFERROR(VLOOKUP(K376,Eje_Pilar_Prop!C360:C461,1,FALSE),"NO"))</f>
        <v>NO</v>
      </c>
      <c r="AT376" s="50" t="str">
        <f t="shared" si="48"/>
        <v>SECOP II</v>
      </c>
      <c r="AU376" s="38">
        <f t="shared" si="52"/>
        <v>1</v>
      </c>
      <c r="AV376" s="50" t="str">
        <f t="shared" si="46"/>
        <v>Bogotá Mejor para Todos</v>
      </c>
    </row>
    <row r="377" spans="1:48" ht="45" customHeight="1">
      <c r="A377" s="204">
        <v>369</v>
      </c>
      <c r="B377" s="131">
        <v>2020</v>
      </c>
      <c r="C377" s="131" t="s">
        <v>353</v>
      </c>
      <c r="D377" s="210" t="s">
        <v>801</v>
      </c>
      <c r="E377" s="210" t="s">
        <v>140</v>
      </c>
      <c r="F377" s="210" t="s">
        <v>34</v>
      </c>
      <c r="G377" s="210" t="s">
        <v>161</v>
      </c>
      <c r="H377" s="229" t="s">
        <v>1045</v>
      </c>
      <c r="I377" s="229" t="s">
        <v>135</v>
      </c>
      <c r="J377" s="229" t="s">
        <v>362</v>
      </c>
      <c r="K377" s="131">
        <v>45</v>
      </c>
      <c r="L377" s="234" t="str">
        <f>IF(ISERROR(VLOOKUP(K377,Eje_Pilar_Prop!$C$2:$E$104,2,FALSE))," ",VLOOKUP(K377,Eje_Pilar_Prop!$C$2:$E$104,2,FALSE))</f>
        <v>Gobernanza e influencia local, regional e internacional</v>
      </c>
      <c r="M377" s="234" t="str">
        <f>IF(ISERROR(VLOOKUP(K377,Eje_Pilar_Prop!$C$2:$E$104,3,FALSE))," ",VLOOKUP(K377,Eje_Pilar_Prop!$C$2:$E$104,3,FALSE))</f>
        <v>Eje Transversal 4 Gobierno Legitimo, Fortalecimiento Local y Eficiencia</v>
      </c>
      <c r="N377" s="132">
        <v>1501</v>
      </c>
      <c r="O377" s="133">
        <v>52796030</v>
      </c>
      <c r="P377" s="131" t="s">
        <v>1399</v>
      </c>
      <c r="Q377" s="239">
        <v>11600000</v>
      </c>
      <c r="R377" s="65"/>
      <c r="S377" s="48"/>
      <c r="T377" s="49">
        <v>1</v>
      </c>
      <c r="U377" s="239">
        <v>5800000</v>
      </c>
      <c r="V377" s="251">
        <f t="shared" si="47"/>
        <v>17400000</v>
      </c>
      <c r="W377" s="257">
        <v>9666667</v>
      </c>
      <c r="X377" s="135">
        <v>44064</v>
      </c>
      <c r="Y377" s="135">
        <v>44064</v>
      </c>
      <c r="Z377" s="135">
        <v>44247</v>
      </c>
      <c r="AA377" s="136">
        <v>120</v>
      </c>
      <c r="AB377" s="136">
        <v>1</v>
      </c>
      <c r="AC377" s="136">
        <v>60</v>
      </c>
      <c r="AD377" s="133"/>
      <c r="AE377" s="137"/>
      <c r="AF377" s="135"/>
      <c r="AG377" s="134"/>
      <c r="AH377" s="131"/>
      <c r="AI377" s="131" t="s">
        <v>1474</v>
      </c>
      <c r="AJ377" s="131"/>
      <c r="AK377" s="131"/>
      <c r="AL377" s="138">
        <f t="shared" si="45"/>
        <v>0.55555557471264372</v>
      </c>
      <c r="AN377" s="73">
        <f>IF(SUMPRODUCT((A$14:A377=A377)*(B$14:B377=B377)*(D$14:D377=D377))&gt;1,0,1)</f>
        <v>1</v>
      </c>
      <c r="AO377" s="50" t="str">
        <f t="shared" si="49"/>
        <v>Contratos de prestación de servicios profesionales y de apoyo a la gestión</v>
      </c>
      <c r="AP377" s="50" t="str">
        <f t="shared" si="50"/>
        <v>Contratación directa</v>
      </c>
      <c r="AQ377" s="50" t="str">
        <f>IF(ISBLANK(G377),1,IFERROR(VLOOKUP(G377,Tipo!$C$12:$C$27,1,FALSE),"NO"))</f>
        <v>Prestación de servicios profesionales y de apoyo a la gestión, o para la ejecución de trabajos artísticos que sólo puedan encomendarse a determinadas personas naturales;</v>
      </c>
      <c r="AR377" s="50" t="str">
        <f t="shared" si="51"/>
        <v>Inversión</v>
      </c>
      <c r="AS377" s="50" t="str">
        <f>IF(ISBLANK(K377),1,IFERROR(VLOOKUP(K377,Eje_Pilar_Prop!C361:C462,1,FALSE),"NO"))</f>
        <v>NO</v>
      </c>
      <c r="AT377" s="50" t="str">
        <f t="shared" si="48"/>
        <v>SECOP II</v>
      </c>
      <c r="AU377" s="38">
        <f t="shared" si="52"/>
        <v>1</v>
      </c>
      <c r="AV377" s="50" t="str">
        <f t="shared" si="46"/>
        <v>Bogotá Mejor para Todos</v>
      </c>
    </row>
    <row r="378" spans="1:48" ht="45" customHeight="1">
      <c r="A378" s="204">
        <v>370</v>
      </c>
      <c r="B378" s="131">
        <v>2020</v>
      </c>
      <c r="C378" s="131" t="s">
        <v>353</v>
      </c>
      <c r="D378" s="210" t="s">
        <v>802</v>
      </c>
      <c r="E378" s="210" t="s">
        <v>140</v>
      </c>
      <c r="F378" s="210" t="s">
        <v>34</v>
      </c>
      <c r="G378" s="210" t="s">
        <v>161</v>
      </c>
      <c r="H378" s="229" t="s">
        <v>1045</v>
      </c>
      <c r="I378" s="229" t="s">
        <v>135</v>
      </c>
      <c r="J378" s="229" t="s">
        <v>362</v>
      </c>
      <c r="K378" s="131">
        <v>45</v>
      </c>
      <c r="L378" s="234" t="str">
        <f>IF(ISERROR(VLOOKUP(K378,Eje_Pilar_Prop!$C$2:$E$104,2,FALSE))," ",VLOOKUP(K378,Eje_Pilar_Prop!$C$2:$E$104,2,FALSE))</f>
        <v>Gobernanza e influencia local, regional e internacional</v>
      </c>
      <c r="M378" s="234" t="str">
        <f>IF(ISERROR(VLOOKUP(K378,Eje_Pilar_Prop!$C$2:$E$104,3,FALSE))," ",VLOOKUP(K378,Eje_Pilar_Prop!$C$2:$E$104,3,FALSE))</f>
        <v>Eje Transversal 4 Gobierno Legitimo, Fortalecimiento Local y Eficiencia</v>
      </c>
      <c r="N378" s="132">
        <v>1501</v>
      </c>
      <c r="O378" s="133">
        <v>52959946</v>
      </c>
      <c r="P378" s="131" t="s">
        <v>1122</v>
      </c>
      <c r="Q378" s="239">
        <v>13050000</v>
      </c>
      <c r="R378" s="65"/>
      <c r="S378" s="48"/>
      <c r="T378" s="49">
        <v>1</v>
      </c>
      <c r="U378" s="239">
        <v>5800000</v>
      </c>
      <c r="V378" s="251">
        <f t="shared" si="47"/>
        <v>18850000</v>
      </c>
      <c r="W378" s="257">
        <v>10633333</v>
      </c>
      <c r="X378" s="135">
        <v>44048</v>
      </c>
      <c r="Y378" s="135">
        <v>44054</v>
      </c>
      <c r="Z378" s="135">
        <v>44252</v>
      </c>
      <c r="AA378" s="136">
        <v>135</v>
      </c>
      <c r="AB378" s="136">
        <v>1</v>
      </c>
      <c r="AC378" s="136">
        <v>60</v>
      </c>
      <c r="AD378" s="133"/>
      <c r="AE378" s="137"/>
      <c r="AF378" s="135"/>
      <c r="AG378" s="134"/>
      <c r="AH378" s="131"/>
      <c r="AI378" s="131" t="s">
        <v>1474</v>
      </c>
      <c r="AJ378" s="131"/>
      <c r="AK378" s="131"/>
      <c r="AL378" s="138">
        <f t="shared" si="45"/>
        <v>0.56410254641909818</v>
      </c>
      <c r="AN378" s="73">
        <f>IF(SUMPRODUCT((A$14:A378=A378)*(B$14:B378=B378)*(D$14:D378=D378))&gt;1,0,1)</f>
        <v>1</v>
      </c>
      <c r="AO378" s="50" t="str">
        <f t="shared" si="49"/>
        <v>Contratos de prestación de servicios profesionales y de apoyo a la gestión</v>
      </c>
      <c r="AP378" s="50" t="str">
        <f t="shared" si="50"/>
        <v>Contratación directa</v>
      </c>
      <c r="AQ378" s="50" t="str">
        <f>IF(ISBLANK(G378),1,IFERROR(VLOOKUP(G378,Tipo!$C$12:$C$27,1,FALSE),"NO"))</f>
        <v>Prestación de servicios profesionales y de apoyo a la gestión, o para la ejecución de trabajos artísticos que sólo puedan encomendarse a determinadas personas naturales;</v>
      </c>
      <c r="AR378" s="50" t="str">
        <f t="shared" si="51"/>
        <v>Inversión</v>
      </c>
      <c r="AS378" s="50" t="str">
        <f>IF(ISBLANK(K378),1,IFERROR(VLOOKUP(K378,Eje_Pilar_Prop!C362:C463,1,FALSE),"NO"))</f>
        <v>NO</v>
      </c>
      <c r="AT378" s="50" t="str">
        <f t="shared" si="48"/>
        <v>SECOP II</v>
      </c>
      <c r="AU378" s="38">
        <f t="shared" si="52"/>
        <v>1</v>
      </c>
      <c r="AV378" s="50" t="str">
        <f t="shared" si="46"/>
        <v>Bogotá Mejor para Todos</v>
      </c>
    </row>
    <row r="379" spans="1:48" ht="45" customHeight="1">
      <c r="A379" s="204">
        <v>371</v>
      </c>
      <c r="B379" s="131">
        <v>2020</v>
      </c>
      <c r="C379" s="131" t="s">
        <v>353</v>
      </c>
      <c r="D379" s="210" t="s">
        <v>803</v>
      </c>
      <c r="E379" s="210" t="s">
        <v>140</v>
      </c>
      <c r="F379" s="210" t="s">
        <v>34</v>
      </c>
      <c r="G379" s="210" t="s">
        <v>161</v>
      </c>
      <c r="H379" s="229" t="s">
        <v>1045</v>
      </c>
      <c r="I379" s="229" t="s">
        <v>135</v>
      </c>
      <c r="J379" s="229" t="s">
        <v>362</v>
      </c>
      <c r="K379" s="131">
        <v>45</v>
      </c>
      <c r="L379" s="234" t="str">
        <f>IF(ISERROR(VLOOKUP(K379,Eje_Pilar_Prop!$C$2:$E$104,2,FALSE))," ",VLOOKUP(K379,Eje_Pilar_Prop!$C$2:$E$104,2,FALSE))</f>
        <v>Gobernanza e influencia local, regional e internacional</v>
      </c>
      <c r="M379" s="234" t="str">
        <f>IF(ISERROR(VLOOKUP(K379,Eje_Pilar_Prop!$C$2:$E$104,3,FALSE))," ",VLOOKUP(K379,Eje_Pilar_Prop!$C$2:$E$104,3,FALSE))</f>
        <v>Eje Transversal 4 Gobierno Legitimo, Fortalecimiento Local y Eficiencia</v>
      </c>
      <c r="N379" s="132">
        <v>1501</v>
      </c>
      <c r="O379" s="133">
        <v>79624606</v>
      </c>
      <c r="P379" s="131" t="s">
        <v>1400</v>
      </c>
      <c r="Q379" s="239">
        <v>13050000</v>
      </c>
      <c r="R379" s="65"/>
      <c r="S379" s="48"/>
      <c r="T379" s="49">
        <v>1</v>
      </c>
      <c r="U379" s="239">
        <v>5800000</v>
      </c>
      <c r="V379" s="251">
        <f t="shared" si="47"/>
        <v>18850000</v>
      </c>
      <c r="W379" s="257">
        <v>10633333</v>
      </c>
      <c r="X379" s="135">
        <v>44048</v>
      </c>
      <c r="Y379" s="135">
        <v>44054</v>
      </c>
      <c r="Z379" s="135">
        <v>44252</v>
      </c>
      <c r="AA379" s="136">
        <v>135</v>
      </c>
      <c r="AB379" s="136">
        <v>1</v>
      </c>
      <c r="AC379" s="136">
        <v>60</v>
      </c>
      <c r="AD379" s="133"/>
      <c r="AE379" s="137"/>
      <c r="AF379" s="135"/>
      <c r="AG379" s="134"/>
      <c r="AH379" s="131"/>
      <c r="AI379" s="131"/>
      <c r="AJ379" s="131" t="s">
        <v>1474</v>
      </c>
      <c r="AK379" s="131"/>
      <c r="AL379" s="138">
        <f t="shared" si="45"/>
        <v>0.56410254641909818</v>
      </c>
      <c r="AN379" s="73">
        <f>IF(SUMPRODUCT((A$14:A379=A379)*(B$14:B379=B379)*(D$14:D379=D379))&gt;1,0,1)</f>
        <v>1</v>
      </c>
      <c r="AO379" s="50" t="str">
        <f t="shared" si="49"/>
        <v>Contratos de prestación de servicios profesionales y de apoyo a la gestión</v>
      </c>
      <c r="AP379" s="50" t="str">
        <f t="shared" si="50"/>
        <v>Contratación directa</v>
      </c>
      <c r="AQ379" s="50" t="str">
        <f>IF(ISBLANK(G379),1,IFERROR(VLOOKUP(G379,Tipo!$C$12:$C$27,1,FALSE),"NO"))</f>
        <v>Prestación de servicios profesionales y de apoyo a la gestión, o para la ejecución de trabajos artísticos que sólo puedan encomendarse a determinadas personas naturales;</v>
      </c>
      <c r="AR379" s="50" t="str">
        <f t="shared" si="51"/>
        <v>Inversión</v>
      </c>
      <c r="AS379" s="50" t="str">
        <f>IF(ISBLANK(K379),1,IFERROR(VLOOKUP(K379,Eje_Pilar_Prop!C363:C464,1,FALSE),"NO"))</f>
        <v>NO</v>
      </c>
      <c r="AT379" s="50" t="str">
        <f t="shared" si="48"/>
        <v>SECOP II</v>
      </c>
      <c r="AU379" s="38">
        <f t="shared" si="52"/>
        <v>1</v>
      </c>
      <c r="AV379" s="50" t="str">
        <f t="shared" si="46"/>
        <v>Bogotá Mejor para Todos</v>
      </c>
    </row>
    <row r="380" spans="1:48" ht="45" customHeight="1">
      <c r="A380" s="204">
        <v>372</v>
      </c>
      <c r="B380" s="131">
        <v>2020</v>
      </c>
      <c r="C380" s="131" t="s">
        <v>353</v>
      </c>
      <c r="D380" s="210" t="s">
        <v>804</v>
      </c>
      <c r="E380" s="210" t="s">
        <v>140</v>
      </c>
      <c r="F380" s="210" t="s">
        <v>34</v>
      </c>
      <c r="G380" s="210" t="s">
        <v>161</v>
      </c>
      <c r="H380" s="229" t="s">
        <v>1009</v>
      </c>
      <c r="I380" s="229" t="s">
        <v>135</v>
      </c>
      <c r="J380" s="229" t="s">
        <v>362</v>
      </c>
      <c r="K380" s="131">
        <v>45</v>
      </c>
      <c r="L380" s="234" t="str">
        <f>IF(ISERROR(VLOOKUP(K380,Eje_Pilar_Prop!$C$2:$E$104,2,FALSE))," ",VLOOKUP(K380,Eje_Pilar_Prop!$C$2:$E$104,2,FALSE))</f>
        <v>Gobernanza e influencia local, regional e internacional</v>
      </c>
      <c r="M380" s="234" t="str">
        <f>IF(ISERROR(VLOOKUP(K380,Eje_Pilar_Prop!$C$2:$E$104,3,FALSE))," ",VLOOKUP(K380,Eje_Pilar_Prop!$C$2:$E$104,3,FALSE))</f>
        <v>Eje Transversal 4 Gobierno Legitimo, Fortalecimiento Local y Eficiencia</v>
      </c>
      <c r="N380" s="132">
        <v>1501</v>
      </c>
      <c r="O380" s="133">
        <v>79157713</v>
      </c>
      <c r="P380" s="131" t="s">
        <v>1401</v>
      </c>
      <c r="Q380" s="239">
        <v>14850000</v>
      </c>
      <c r="R380" s="65"/>
      <c r="S380" s="48"/>
      <c r="T380" s="49">
        <v>1</v>
      </c>
      <c r="U380" s="239">
        <v>3300000</v>
      </c>
      <c r="V380" s="251">
        <f t="shared" si="47"/>
        <v>18150000</v>
      </c>
      <c r="W380" s="257">
        <v>12100000</v>
      </c>
      <c r="X380" s="135">
        <v>44048</v>
      </c>
      <c r="Y380" s="135">
        <v>44054</v>
      </c>
      <c r="Z380" s="135">
        <v>44221</v>
      </c>
      <c r="AA380" s="136">
        <v>135</v>
      </c>
      <c r="AB380" s="136">
        <v>1</v>
      </c>
      <c r="AC380" s="136">
        <v>30</v>
      </c>
      <c r="AD380" s="133"/>
      <c r="AE380" s="137"/>
      <c r="AF380" s="135"/>
      <c r="AG380" s="134"/>
      <c r="AH380" s="131"/>
      <c r="AI380" s="131" t="s">
        <v>1474</v>
      </c>
      <c r="AJ380" s="131"/>
      <c r="AK380" s="131"/>
      <c r="AL380" s="138">
        <f t="shared" si="45"/>
        <v>0.66666666666666663</v>
      </c>
      <c r="AN380" s="73">
        <f>IF(SUMPRODUCT((A$14:A380=A380)*(B$14:B380=B380)*(D$14:D380=D380))&gt;1,0,1)</f>
        <v>1</v>
      </c>
      <c r="AO380" s="50" t="str">
        <f t="shared" si="49"/>
        <v>Contratos de prestación de servicios profesionales y de apoyo a la gestión</v>
      </c>
      <c r="AP380" s="50" t="str">
        <f t="shared" si="50"/>
        <v>Contratación directa</v>
      </c>
      <c r="AQ380" s="50" t="str">
        <f>IF(ISBLANK(G380),1,IFERROR(VLOOKUP(G380,Tipo!$C$12:$C$27,1,FALSE),"NO"))</f>
        <v>Prestación de servicios profesionales y de apoyo a la gestión, o para la ejecución de trabajos artísticos que sólo puedan encomendarse a determinadas personas naturales;</v>
      </c>
      <c r="AR380" s="50" t="str">
        <f t="shared" si="51"/>
        <v>Inversión</v>
      </c>
      <c r="AS380" s="50" t="str">
        <f>IF(ISBLANK(K380),1,IFERROR(VLOOKUP(K380,Eje_Pilar_Prop!C364:C465,1,FALSE),"NO"))</f>
        <v>NO</v>
      </c>
      <c r="AT380" s="50" t="str">
        <f t="shared" si="48"/>
        <v>SECOP II</v>
      </c>
      <c r="AU380" s="38">
        <f t="shared" si="52"/>
        <v>1</v>
      </c>
      <c r="AV380" s="50" t="str">
        <f t="shared" si="46"/>
        <v>Bogotá Mejor para Todos</v>
      </c>
    </row>
    <row r="381" spans="1:48" ht="45" customHeight="1">
      <c r="A381" s="204">
        <v>373</v>
      </c>
      <c r="B381" s="131">
        <v>2020</v>
      </c>
      <c r="C381" s="131" t="s">
        <v>353</v>
      </c>
      <c r="D381" s="210" t="s">
        <v>805</v>
      </c>
      <c r="E381" s="210" t="s">
        <v>140</v>
      </c>
      <c r="F381" s="210" t="s">
        <v>34</v>
      </c>
      <c r="G381" s="210" t="s">
        <v>161</v>
      </c>
      <c r="H381" s="229" t="s">
        <v>1005</v>
      </c>
      <c r="I381" s="229" t="s">
        <v>135</v>
      </c>
      <c r="J381" s="229" t="s">
        <v>362</v>
      </c>
      <c r="K381" s="131">
        <v>19</v>
      </c>
      <c r="L381" s="234" t="str">
        <f>IF(ISERROR(VLOOKUP(K381,Eje_Pilar_Prop!$C$2:$E$104,2,FALSE))," ",VLOOKUP(K381,Eje_Pilar_Prop!$C$2:$E$104,2,FALSE))</f>
        <v>Seguridad y convivencia para todos</v>
      </c>
      <c r="M381" s="234" t="str">
        <f>IF(ISERROR(VLOOKUP(K381,Eje_Pilar_Prop!$C$2:$E$104,3,FALSE))," ",VLOOKUP(K381,Eje_Pilar_Prop!$C$2:$E$104,3,FALSE))</f>
        <v>Pilar 3 Construcción de Comunidad y Cultura Ciudadana</v>
      </c>
      <c r="N381" s="132">
        <v>1495</v>
      </c>
      <c r="O381" s="133">
        <v>79040060</v>
      </c>
      <c r="P381" s="131" t="s">
        <v>1402</v>
      </c>
      <c r="Q381" s="239">
        <v>7650000</v>
      </c>
      <c r="R381" s="65"/>
      <c r="S381" s="48"/>
      <c r="T381" s="49">
        <v>1</v>
      </c>
      <c r="U381" s="239">
        <v>3400000</v>
      </c>
      <c r="V381" s="251">
        <f t="shared" si="47"/>
        <v>11050000</v>
      </c>
      <c r="W381" s="306">
        <v>6176667</v>
      </c>
      <c r="X381" s="135">
        <v>44054</v>
      </c>
      <c r="Y381" s="135">
        <v>44055</v>
      </c>
      <c r="Z381" s="135">
        <v>44253</v>
      </c>
      <c r="AA381" s="136">
        <v>135</v>
      </c>
      <c r="AB381" s="136">
        <v>1</v>
      </c>
      <c r="AC381" s="136">
        <v>60</v>
      </c>
      <c r="AD381" s="133"/>
      <c r="AE381" s="137"/>
      <c r="AF381" s="135"/>
      <c r="AG381" s="134"/>
      <c r="AH381" s="131"/>
      <c r="AI381" s="131" t="s">
        <v>1474</v>
      </c>
      <c r="AJ381" s="131"/>
      <c r="AK381" s="131"/>
      <c r="AL381" s="138">
        <f t="shared" ref="AL381:AL414" si="53">IF(ISERROR(W381/V381),"-",(W381/V381))</f>
        <v>0.55897438914027153</v>
      </c>
      <c r="AN381" s="73">
        <f>IF(SUMPRODUCT((A$14:A381=A381)*(B$14:B381=B381)*(D$14:D381=D381))&gt;1,0,1)</f>
        <v>1</v>
      </c>
      <c r="AO381" s="50" t="str">
        <f t="shared" si="49"/>
        <v>Contratos de prestación de servicios profesionales y de apoyo a la gestión</v>
      </c>
      <c r="AP381" s="50" t="str">
        <f t="shared" si="50"/>
        <v>Contratación directa</v>
      </c>
      <c r="AQ381" s="50" t="str">
        <f>IF(ISBLANK(G381),1,IFERROR(VLOOKUP(G381,Tipo!$C$12:$C$27,1,FALSE),"NO"))</f>
        <v>Prestación de servicios profesionales y de apoyo a la gestión, o para la ejecución de trabajos artísticos que sólo puedan encomendarse a determinadas personas naturales;</v>
      </c>
      <c r="AR381" s="50" t="str">
        <f t="shared" si="51"/>
        <v>Inversión</v>
      </c>
      <c r="AS381" s="50" t="str">
        <f>IF(ISBLANK(K381),1,IFERROR(VLOOKUP(K381,Eje_Pilar_Prop!C365:C466,1,FALSE),"NO"))</f>
        <v>NO</v>
      </c>
      <c r="AT381" s="50" t="str">
        <f t="shared" si="48"/>
        <v>SECOP II</v>
      </c>
      <c r="AU381" s="38">
        <f t="shared" si="52"/>
        <v>1</v>
      </c>
      <c r="AV381" s="50" t="str">
        <f t="shared" si="46"/>
        <v>Bogotá Mejor para Todos</v>
      </c>
    </row>
    <row r="382" spans="1:48" ht="45" customHeight="1">
      <c r="A382" s="204">
        <v>375</v>
      </c>
      <c r="B382" s="131">
        <v>2020</v>
      </c>
      <c r="C382" s="131" t="s">
        <v>353</v>
      </c>
      <c r="D382" s="210" t="s">
        <v>806</v>
      </c>
      <c r="E382" s="210" t="s">
        <v>140</v>
      </c>
      <c r="F382" s="210" t="s">
        <v>34</v>
      </c>
      <c r="G382" s="210" t="s">
        <v>161</v>
      </c>
      <c r="H382" s="229" t="s">
        <v>1046</v>
      </c>
      <c r="I382" s="229" t="s">
        <v>135</v>
      </c>
      <c r="J382" s="229" t="s">
        <v>362</v>
      </c>
      <c r="K382" s="131">
        <v>19</v>
      </c>
      <c r="L382" s="234" t="str">
        <f>IF(ISERROR(VLOOKUP(K382,Eje_Pilar_Prop!$C$2:$E$104,2,FALSE))," ",VLOOKUP(K382,Eje_Pilar_Prop!$C$2:$E$104,2,FALSE))</f>
        <v>Seguridad y convivencia para todos</v>
      </c>
      <c r="M382" s="234" t="str">
        <f>IF(ISERROR(VLOOKUP(K382,Eje_Pilar_Prop!$C$2:$E$104,3,FALSE))," ",VLOOKUP(K382,Eje_Pilar_Prop!$C$2:$E$104,3,FALSE))</f>
        <v>Pilar 3 Construcción de Comunidad y Cultura Ciudadana</v>
      </c>
      <c r="N382" s="132">
        <v>1495</v>
      </c>
      <c r="O382" s="133">
        <v>1020743284</v>
      </c>
      <c r="P382" s="131" t="s">
        <v>1403</v>
      </c>
      <c r="Q382" s="239">
        <v>17100000</v>
      </c>
      <c r="R382" s="65"/>
      <c r="S382" s="48"/>
      <c r="T382" s="49">
        <v>1</v>
      </c>
      <c r="U382" s="239">
        <v>3800000</v>
      </c>
      <c r="V382" s="251">
        <f t="shared" si="47"/>
        <v>20900000</v>
      </c>
      <c r="W382" s="306">
        <v>13680000</v>
      </c>
      <c r="X382" s="135">
        <v>44055</v>
      </c>
      <c r="Y382" s="135">
        <v>44056</v>
      </c>
      <c r="Z382" s="135">
        <v>44223</v>
      </c>
      <c r="AA382" s="136">
        <v>135</v>
      </c>
      <c r="AB382" s="136">
        <v>1</v>
      </c>
      <c r="AC382" s="136">
        <v>30</v>
      </c>
      <c r="AD382" s="133"/>
      <c r="AE382" s="137"/>
      <c r="AF382" s="135"/>
      <c r="AG382" s="134"/>
      <c r="AH382" s="131"/>
      <c r="AI382" s="131" t="s">
        <v>1474</v>
      </c>
      <c r="AJ382" s="131"/>
      <c r="AK382" s="131"/>
      <c r="AL382" s="138">
        <f t="shared" si="53"/>
        <v>0.65454545454545454</v>
      </c>
      <c r="AN382" s="73">
        <f>IF(SUMPRODUCT((A$14:A382=A382)*(B$14:B382=B382)*(D$14:D382=D382))&gt;1,0,1)</f>
        <v>1</v>
      </c>
      <c r="AO382" s="50" t="str">
        <f t="shared" si="49"/>
        <v>Contratos de prestación de servicios profesionales y de apoyo a la gestión</v>
      </c>
      <c r="AP382" s="50" t="str">
        <f t="shared" si="50"/>
        <v>Contratación directa</v>
      </c>
      <c r="AQ382" s="50" t="str">
        <f>IF(ISBLANK(G382),1,IFERROR(VLOOKUP(G382,Tipo!$C$12:$C$27,1,FALSE),"NO"))</f>
        <v>Prestación de servicios profesionales y de apoyo a la gestión, o para la ejecución de trabajos artísticos que sólo puedan encomendarse a determinadas personas naturales;</v>
      </c>
      <c r="AR382" s="50" t="str">
        <f t="shared" si="51"/>
        <v>Inversión</v>
      </c>
      <c r="AS382" s="50" t="str">
        <f>IF(ISBLANK(K382),1,IFERROR(VLOOKUP(K382,Eje_Pilar_Prop!C366:C467,1,FALSE),"NO"))</f>
        <v>NO</v>
      </c>
      <c r="AT382" s="50" t="str">
        <f t="shared" si="48"/>
        <v>SECOP II</v>
      </c>
      <c r="AU382" s="38">
        <f t="shared" si="52"/>
        <v>1</v>
      </c>
      <c r="AV382" s="50" t="str">
        <f t="shared" si="46"/>
        <v>Bogotá Mejor para Todos</v>
      </c>
    </row>
    <row r="383" spans="1:48" ht="45" customHeight="1">
      <c r="A383" s="204">
        <v>376</v>
      </c>
      <c r="B383" s="131">
        <v>2020</v>
      </c>
      <c r="C383" s="131" t="s">
        <v>353</v>
      </c>
      <c r="D383" s="210" t="s">
        <v>807</v>
      </c>
      <c r="E383" s="210" t="s">
        <v>140</v>
      </c>
      <c r="F383" s="210" t="s">
        <v>34</v>
      </c>
      <c r="G383" s="210" t="s">
        <v>161</v>
      </c>
      <c r="H383" s="229" t="s">
        <v>1047</v>
      </c>
      <c r="I383" s="229" t="s">
        <v>135</v>
      </c>
      <c r="J383" s="229" t="s">
        <v>362</v>
      </c>
      <c r="K383" s="131">
        <v>45</v>
      </c>
      <c r="L383" s="234" t="str">
        <f>IF(ISERROR(VLOOKUP(K383,Eje_Pilar_Prop!$C$2:$E$104,2,FALSE))," ",VLOOKUP(K383,Eje_Pilar_Prop!$C$2:$E$104,2,FALSE))</f>
        <v>Gobernanza e influencia local, regional e internacional</v>
      </c>
      <c r="M383" s="234" t="str">
        <f>IF(ISERROR(VLOOKUP(K383,Eje_Pilar_Prop!$C$2:$E$104,3,FALSE))," ",VLOOKUP(K383,Eje_Pilar_Prop!$C$2:$E$104,3,FALSE))</f>
        <v>Eje Transversal 4 Gobierno Legitimo, Fortalecimiento Local y Eficiencia</v>
      </c>
      <c r="N383" s="132">
        <v>1501</v>
      </c>
      <c r="O383" s="133">
        <v>32646881</v>
      </c>
      <c r="P383" s="131" t="s">
        <v>1086</v>
      </c>
      <c r="Q383" s="239">
        <v>15750000</v>
      </c>
      <c r="R383" s="65"/>
      <c r="S383" s="48"/>
      <c r="T383" s="49">
        <v>0</v>
      </c>
      <c r="U383" s="239">
        <v>0</v>
      </c>
      <c r="V383" s="251">
        <f t="shared" si="47"/>
        <v>15750000</v>
      </c>
      <c r="W383" s="257">
        <v>12483333</v>
      </c>
      <c r="X383" s="135">
        <v>44056</v>
      </c>
      <c r="Y383" s="135">
        <v>44057</v>
      </c>
      <c r="Z383" s="135">
        <v>44193</v>
      </c>
      <c r="AA383" s="136">
        <v>135</v>
      </c>
      <c r="AB383" s="136">
        <v>0</v>
      </c>
      <c r="AC383" s="136">
        <v>0</v>
      </c>
      <c r="AD383" s="133"/>
      <c r="AE383" s="137"/>
      <c r="AF383" s="135"/>
      <c r="AG383" s="134"/>
      <c r="AH383" s="131"/>
      <c r="AI383" s="131"/>
      <c r="AJ383" s="131" t="s">
        <v>1474</v>
      </c>
      <c r="AK383" s="131"/>
      <c r="AL383" s="138">
        <f t="shared" si="53"/>
        <v>0.79259257142857142</v>
      </c>
      <c r="AN383" s="73">
        <f>IF(SUMPRODUCT((A$14:A383=A383)*(B$14:B383=B383)*(D$14:D383=D383))&gt;1,0,1)</f>
        <v>1</v>
      </c>
      <c r="AO383" s="50" t="str">
        <f t="shared" si="49"/>
        <v>Contratos de prestación de servicios profesionales y de apoyo a la gestión</v>
      </c>
      <c r="AP383" s="50" t="str">
        <f t="shared" si="50"/>
        <v>Contratación directa</v>
      </c>
      <c r="AQ383" s="50" t="str">
        <f>IF(ISBLANK(G383),1,IFERROR(VLOOKUP(G383,Tipo!$C$12:$C$27,1,FALSE),"NO"))</f>
        <v>Prestación de servicios profesionales y de apoyo a la gestión, o para la ejecución de trabajos artísticos que sólo puedan encomendarse a determinadas personas naturales;</v>
      </c>
      <c r="AR383" s="50" t="str">
        <f t="shared" si="51"/>
        <v>Inversión</v>
      </c>
      <c r="AS383" s="50" t="str">
        <f>IF(ISBLANK(K383),1,IFERROR(VLOOKUP(K383,Eje_Pilar_Prop!C367:C468,1,FALSE),"NO"))</f>
        <v>NO</v>
      </c>
      <c r="AT383" s="50" t="str">
        <f t="shared" si="48"/>
        <v>SECOP II</v>
      </c>
      <c r="AU383" s="38">
        <f t="shared" si="52"/>
        <v>1</v>
      </c>
      <c r="AV383" s="50" t="str">
        <f t="shared" si="46"/>
        <v>Bogotá Mejor para Todos</v>
      </c>
    </row>
    <row r="384" spans="1:48" ht="45" customHeight="1">
      <c r="A384" s="204">
        <v>377</v>
      </c>
      <c r="B384" s="131">
        <v>2020</v>
      </c>
      <c r="C384" s="131" t="s">
        <v>353</v>
      </c>
      <c r="D384" s="210" t="s">
        <v>808</v>
      </c>
      <c r="E384" s="210" t="s">
        <v>140</v>
      </c>
      <c r="F384" s="210" t="s">
        <v>34</v>
      </c>
      <c r="G384" s="210" t="s">
        <v>161</v>
      </c>
      <c r="H384" s="229" t="s">
        <v>1048</v>
      </c>
      <c r="I384" s="229" t="s">
        <v>135</v>
      </c>
      <c r="J384" s="229" t="s">
        <v>362</v>
      </c>
      <c r="K384" s="131">
        <v>45</v>
      </c>
      <c r="L384" s="234" t="str">
        <f>IF(ISERROR(VLOOKUP(K384,Eje_Pilar_Prop!$C$2:$E$104,2,FALSE))," ",VLOOKUP(K384,Eje_Pilar_Prop!$C$2:$E$104,2,FALSE))</f>
        <v>Gobernanza e influencia local, regional e internacional</v>
      </c>
      <c r="M384" s="234" t="str">
        <f>IF(ISERROR(VLOOKUP(K384,Eje_Pilar_Prop!$C$2:$E$104,3,FALSE))," ",VLOOKUP(K384,Eje_Pilar_Prop!$C$2:$E$104,3,FALSE))</f>
        <v>Eje Transversal 4 Gobierno Legitimo, Fortalecimiento Local y Eficiencia</v>
      </c>
      <c r="N384" s="132">
        <v>1501</v>
      </c>
      <c r="O384" s="133">
        <v>1075670305</v>
      </c>
      <c r="P384" s="131" t="s">
        <v>1404</v>
      </c>
      <c r="Q384" s="239">
        <v>18000000</v>
      </c>
      <c r="R384" s="65"/>
      <c r="S384" s="48"/>
      <c r="T384" s="49">
        <v>1</v>
      </c>
      <c r="U384" s="239">
        <v>9000000</v>
      </c>
      <c r="V384" s="251">
        <f t="shared" si="47"/>
        <v>27000000</v>
      </c>
      <c r="W384" s="257">
        <v>14400000</v>
      </c>
      <c r="X384" s="135">
        <v>44064</v>
      </c>
      <c r="Y384" s="135">
        <v>44068</v>
      </c>
      <c r="Z384" s="135">
        <v>44251</v>
      </c>
      <c r="AA384" s="136">
        <v>120</v>
      </c>
      <c r="AB384" s="136">
        <v>1</v>
      </c>
      <c r="AC384" s="136">
        <v>60</v>
      </c>
      <c r="AD384" s="133"/>
      <c r="AE384" s="137"/>
      <c r="AF384" s="135"/>
      <c r="AG384" s="134"/>
      <c r="AH384" s="131"/>
      <c r="AI384" s="131" t="s">
        <v>1474</v>
      </c>
      <c r="AJ384" s="131"/>
      <c r="AK384" s="131"/>
      <c r="AL384" s="138">
        <f t="shared" si="53"/>
        <v>0.53333333333333333</v>
      </c>
      <c r="AN384" s="73">
        <f>IF(SUMPRODUCT((A$14:A384=A384)*(B$14:B384=B384)*(D$14:D384=D384))&gt;1,0,1)</f>
        <v>1</v>
      </c>
      <c r="AO384" s="50" t="str">
        <f t="shared" si="49"/>
        <v>Contratos de prestación de servicios profesionales y de apoyo a la gestión</v>
      </c>
      <c r="AP384" s="50" t="str">
        <f t="shared" si="50"/>
        <v>Contratación directa</v>
      </c>
      <c r="AQ384" s="50" t="str">
        <f>IF(ISBLANK(G384),1,IFERROR(VLOOKUP(G384,Tipo!$C$12:$C$27,1,FALSE),"NO"))</f>
        <v>Prestación de servicios profesionales y de apoyo a la gestión, o para la ejecución de trabajos artísticos que sólo puedan encomendarse a determinadas personas naturales;</v>
      </c>
      <c r="AR384" s="50" t="str">
        <f t="shared" si="51"/>
        <v>Inversión</v>
      </c>
      <c r="AS384" s="50" t="str">
        <f>IF(ISBLANK(K384),1,IFERROR(VLOOKUP(K384,Eje_Pilar_Prop!C368:C469,1,FALSE),"NO"))</f>
        <v>NO</v>
      </c>
      <c r="AT384" s="50" t="str">
        <f t="shared" si="48"/>
        <v>SECOP II</v>
      </c>
      <c r="AU384" s="38">
        <f t="shared" si="52"/>
        <v>1</v>
      </c>
      <c r="AV384" s="50" t="str">
        <f t="shared" si="46"/>
        <v>Bogotá Mejor para Todos</v>
      </c>
    </row>
    <row r="385" spans="1:48" ht="45" customHeight="1">
      <c r="A385" s="204">
        <v>378</v>
      </c>
      <c r="B385" s="131">
        <v>2020</v>
      </c>
      <c r="C385" s="131" t="s">
        <v>353</v>
      </c>
      <c r="D385" s="210" t="s">
        <v>809</v>
      </c>
      <c r="E385" s="210" t="s">
        <v>140</v>
      </c>
      <c r="F385" s="210" t="s">
        <v>34</v>
      </c>
      <c r="G385" s="210" t="s">
        <v>161</v>
      </c>
      <c r="H385" s="229" t="s">
        <v>921</v>
      </c>
      <c r="I385" s="229" t="s">
        <v>135</v>
      </c>
      <c r="J385" s="229" t="s">
        <v>362</v>
      </c>
      <c r="K385" s="131">
        <v>17</v>
      </c>
      <c r="L385" s="234" t="str">
        <f>IF(ISERROR(VLOOKUP(K385,Eje_Pilar_Prop!$C$2:$E$104,2,FALSE))," ",VLOOKUP(K385,Eje_Pilar_Prop!$C$2:$E$104,2,FALSE))</f>
        <v>Espacio público, derecho de todos</v>
      </c>
      <c r="M385" s="234" t="str">
        <f>IF(ISERROR(VLOOKUP(K385,Eje_Pilar_Prop!$C$2:$E$104,3,FALSE))," ",VLOOKUP(K385,Eje_Pilar_Prop!$C$2:$E$104,3,FALSE))</f>
        <v>Pilar 2 Democracía Urbana</v>
      </c>
      <c r="N385" s="132">
        <v>1488</v>
      </c>
      <c r="O385" s="133">
        <v>1019014673</v>
      </c>
      <c r="P385" s="131" t="s">
        <v>1405</v>
      </c>
      <c r="Q385" s="239">
        <v>10150000</v>
      </c>
      <c r="R385" s="65"/>
      <c r="S385" s="48"/>
      <c r="T385" s="49">
        <v>1</v>
      </c>
      <c r="U385" s="239">
        <v>2900000</v>
      </c>
      <c r="V385" s="251">
        <f t="shared" si="47"/>
        <v>13050000</v>
      </c>
      <c r="W385" s="306">
        <v>7733333</v>
      </c>
      <c r="X385" s="135">
        <v>44084</v>
      </c>
      <c r="Y385" s="135">
        <v>44085</v>
      </c>
      <c r="Z385" s="135">
        <v>44221</v>
      </c>
      <c r="AA385" s="136">
        <v>105</v>
      </c>
      <c r="AB385" s="136">
        <v>1</v>
      </c>
      <c r="AC385" s="136">
        <v>30</v>
      </c>
      <c r="AD385" s="133"/>
      <c r="AE385" s="137"/>
      <c r="AF385" s="135"/>
      <c r="AG385" s="134"/>
      <c r="AH385" s="131"/>
      <c r="AI385" s="131" t="s">
        <v>1474</v>
      </c>
      <c r="AJ385" s="131"/>
      <c r="AK385" s="131"/>
      <c r="AL385" s="138">
        <f t="shared" si="53"/>
        <v>0.59259256704980845</v>
      </c>
      <c r="AN385" s="73">
        <f>IF(SUMPRODUCT((A$14:A385=A385)*(B$14:B385=B385)*(D$14:D385=D385))&gt;1,0,1)</f>
        <v>1</v>
      </c>
      <c r="AO385" s="50" t="str">
        <f t="shared" si="49"/>
        <v>Contratos de prestación de servicios profesionales y de apoyo a la gestión</v>
      </c>
      <c r="AP385" s="50" t="str">
        <f t="shared" si="50"/>
        <v>Contratación directa</v>
      </c>
      <c r="AQ385" s="50" t="str">
        <f>IF(ISBLANK(G385),1,IFERROR(VLOOKUP(G385,Tipo!$C$12:$C$27,1,FALSE),"NO"))</f>
        <v>Prestación de servicios profesionales y de apoyo a la gestión, o para la ejecución de trabajos artísticos que sólo puedan encomendarse a determinadas personas naturales;</v>
      </c>
      <c r="AR385" s="50" t="str">
        <f t="shared" si="51"/>
        <v>Inversión</v>
      </c>
      <c r="AS385" s="50" t="str">
        <f>IF(ISBLANK(K385),1,IFERROR(VLOOKUP(K385,Eje_Pilar_Prop!C369:C470,1,FALSE),"NO"))</f>
        <v>NO</v>
      </c>
      <c r="AT385" s="50" t="str">
        <f t="shared" si="48"/>
        <v>SECOP II</v>
      </c>
      <c r="AU385" s="38">
        <f t="shared" si="52"/>
        <v>1</v>
      </c>
      <c r="AV385" s="50" t="str">
        <f t="shared" si="46"/>
        <v>Bogotá Mejor para Todos</v>
      </c>
    </row>
    <row r="386" spans="1:48" ht="45" customHeight="1">
      <c r="A386" s="204">
        <v>379</v>
      </c>
      <c r="B386" s="131">
        <v>2020</v>
      </c>
      <c r="C386" s="131" t="s">
        <v>353</v>
      </c>
      <c r="D386" s="210" t="s">
        <v>810</v>
      </c>
      <c r="E386" s="210" t="s">
        <v>140</v>
      </c>
      <c r="F386" s="210" t="s">
        <v>34</v>
      </c>
      <c r="G386" s="210" t="s">
        <v>161</v>
      </c>
      <c r="H386" s="229" t="s">
        <v>1049</v>
      </c>
      <c r="I386" s="229" t="s">
        <v>135</v>
      </c>
      <c r="J386" s="229" t="s">
        <v>362</v>
      </c>
      <c r="K386" s="131">
        <v>45</v>
      </c>
      <c r="L386" s="234" t="str">
        <f>IF(ISERROR(VLOOKUP(K386,Eje_Pilar_Prop!$C$2:$E$104,2,FALSE))," ",VLOOKUP(K386,Eje_Pilar_Prop!$C$2:$E$104,2,FALSE))</f>
        <v>Gobernanza e influencia local, regional e internacional</v>
      </c>
      <c r="M386" s="234" t="str">
        <f>IF(ISERROR(VLOOKUP(K386,Eje_Pilar_Prop!$C$2:$E$104,3,FALSE))," ",VLOOKUP(K386,Eje_Pilar_Prop!$C$2:$E$104,3,FALSE))</f>
        <v>Eje Transversal 4 Gobierno Legitimo, Fortalecimiento Local y Eficiencia</v>
      </c>
      <c r="N386" s="132">
        <v>1501</v>
      </c>
      <c r="O386" s="133">
        <v>52845994</v>
      </c>
      <c r="P386" s="131" t="s">
        <v>1104</v>
      </c>
      <c r="Q386" s="239">
        <v>16800000</v>
      </c>
      <c r="R386" s="65"/>
      <c r="S386" s="48"/>
      <c r="T386" s="49">
        <v>1</v>
      </c>
      <c r="U386" s="239">
        <v>8400000</v>
      </c>
      <c r="V386" s="251">
        <f t="shared" si="47"/>
        <v>25200000</v>
      </c>
      <c r="W386" s="257">
        <v>15120000</v>
      </c>
      <c r="X386" s="135">
        <v>44056</v>
      </c>
      <c r="Y386" s="135">
        <v>44056</v>
      </c>
      <c r="Z386" s="135">
        <v>44239</v>
      </c>
      <c r="AA386" s="136">
        <v>120</v>
      </c>
      <c r="AB386" s="136">
        <v>1</v>
      </c>
      <c r="AC386" s="136">
        <v>60</v>
      </c>
      <c r="AD386" s="133"/>
      <c r="AE386" s="137"/>
      <c r="AF386" s="135"/>
      <c r="AG386" s="134"/>
      <c r="AH386" s="131"/>
      <c r="AI386" s="131" t="s">
        <v>1474</v>
      </c>
      <c r="AJ386" s="131"/>
      <c r="AK386" s="131"/>
      <c r="AL386" s="138">
        <f t="shared" si="53"/>
        <v>0.6</v>
      </c>
      <c r="AN386" s="73">
        <f>IF(SUMPRODUCT((A$14:A386=A386)*(B$14:B386=B386)*(D$14:D386=D386))&gt;1,0,1)</f>
        <v>1</v>
      </c>
      <c r="AO386" s="50" t="str">
        <f t="shared" si="49"/>
        <v>Contratos de prestación de servicios profesionales y de apoyo a la gestión</v>
      </c>
      <c r="AP386" s="50" t="str">
        <f t="shared" si="50"/>
        <v>Contratación directa</v>
      </c>
      <c r="AQ386" s="50" t="str">
        <f>IF(ISBLANK(G386),1,IFERROR(VLOOKUP(G386,Tipo!$C$12:$C$27,1,FALSE),"NO"))</f>
        <v>Prestación de servicios profesionales y de apoyo a la gestión, o para la ejecución de trabajos artísticos que sólo puedan encomendarse a determinadas personas naturales;</v>
      </c>
      <c r="AR386" s="50" t="str">
        <f t="shared" si="51"/>
        <v>Inversión</v>
      </c>
      <c r="AS386" s="50" t="str">
        <f>IF(ISBLANK(K386),1,IFERROR(VLOOKUP(K386,Eje_Pilar_Prop!C370:C471,1,FALSE),"NO"))</f>
        <v>NO</v>
      </c>
      <c r="AT386" s="50" t="str">
        <f t="shared" si="48"/>
        <v>SECOP II</v>
      </c>
      <c r="AU386" s="38">
        <f t="shared" si="52"/>
        <v>1</v>
      </c>
      <c r="AV386" s="50" t="str">
        <f t="shared" si="46"/>
        <v>Bogotá Mejor para Todos</v>
      </c>
    </row>
    <row r="387" spans="1:48" ht="45" customHeight="1">
      <c r="A387" s="204">
        <v>380</v>
      </c>
      <c r="B387" s="131">
        <v>2020</v>
      </c>
      <c r="C387" s="131" t="s">
        <v>353</v>
      </c>
      <c r="D387" s="210" t="s">
        <v>811</v>
      </c>
      <c r="E387" s="210" t="s">
        <v>140</v>
      </c>
      <c r="F387" s="210" t="s">
        <v>34</v>
      </c>
      <c r="G387" s="210" t="s">
        <v>161</v>
      </c>
      <c r="H387" s="229" t="s">
        <v>1050</v>
      </c>
      <c r="I387" s="229" t="s">
        <v>135</v>
      </c>
      <c r="J387" s="229" t="s">
        <v>362</v>
      </c>
      <c r="K387" s="131">
        <v>45</v>
      </c>
      <c r="L387" s="234" t="str">
        <f>IF(ISERROR(VLOOKUP(K387,Eje_Pilar_Prop!$C$2:$E$104,2,FALSE))," ",VLOOKUP(K387,Eje_Pilar_Prop!$C$2:$E$104,2,FALSE))</f>
        <v>Gobernanza e influencia local, regional e internacional</v>
      </c>
      <c r="M387" s="234" t="str">
        <f>IF(ISERROR(VLOOKUP(K387,Eje_Pilar_Prop!$C$2:$E$104,3,FALSE))," ",VLOOKUP(K387,Eje_Pilar_Prop!$C$2:$E$104,3,FALSE))</f>
        <v>Eje Transversal 4 Gobierno Legitimo, Fortalecimiento Local y Eficiencia</v>
      </c>
      <c r="N387" s="132">
        <v>1501</v>
      </c>
      <c r="O387" s="133">
        <v>1014208195</v>
      </c>
      <c r="P387" s="131" t="s">
        <v>1406</v>
      </c>
      <c r="Q387" s="239">
        <v>18000000</v>
      </c>
      <c r="R387" s="65"/>
      <c r="S387" s="48"/>
      <c r="T387" s="49">
        <v>1</v>
      </c>
      <c r="U387" s="239">
        <v>9000000</v>
      </c>
      <c r="V387" s="251">
        <f t="shared" si="47"/>
        <v>27000000</v>
      </c>
      <c r="W387" s="257">
        <v>10650000</v>
      </c>
      <c r="X387" s="135">
        <v>44061</v>
      </c>
      <c r="Y387" s="135">
        <v>44063</v>
      </c>
      <c r="Z387" s="135">
        <v>44246</v>
      </c>
      <c r="AA387" s="136">
        <v>120</v>
      </c>
      <c r="AB387" s="136">
        <v>1</v>
      </c>
      <c r="AC387" s="136">
        <v>60</v>
      </c>
      <c r="AD387" s="133"/>
      <c r="AE387" s="137"/>
      <c r="AF387" s="135"/>
      <c r="AG387" s="134"/>
      <c r="AH387" s="131"/>
      <c r="AI387" s="131" t="s">
        <v>1474</v>
      </c>
      <c r="AJ387" s="131"/>
      <c r="AK387" s="131"/>
      <c r="AL387" s="138">
        <f t="shared" si="53"/>
        <v>0.39444444444444443</v>
      </c>
      <c r="AN387" s="73">
        <f>IF(SUMPRODUCT((A$14:A387=A387)*(B$14:B387=B387)*(D$14:D387=D387))&gt;1,0,1)</f>
        <v>1</v>
      </c>
      <c r="AO387" s="50" t="str">
        <f t="shared" si="49"/>
        <v>Contratos de prestación de servicios profesionales y de apoyo a la gestión</v>
      </c>
      <c r="AP387" s="50" t="str">
        <f t="shared" si="50"/>
        <v>Contratación directa</v>
      </c>
      <c r="AQ387" s="50" t="str">
        <f>IF(ISBLANK(G387),1,IFERROR(VLOOKUP(G387,Tipo!$C$12:$C$27,1,FALSE),"NO"))</f>
        <v>Prestación de servicios profesionales y de apoyo a la gestión, o para la ejecución de trabajos artísticos que sólo puedan encomendarse a determinadas personas naturales;</v>
      </c>
      <c r="AR387" s="50" t="str">
        <f t="shared" si="51"/>
        <v>Inversión</v>
      </c>
      <c r="AS387" s="50" t="str">
        <f>IF(ISBLANK(K387),1,IFERROR(VLOOKUP(K387,Eje_Pilar_Prop!C371:C472,1,FALSE),"NO"))</f>
        <v>NO</v>
      </c>
      <c r="AT387" s="50" t="str">
        <f t="shared" si="48"/>
        <v>SECOP II</v>
      </c>
      <c r="AU387" s="38">
        <f t="shared" si="52"/>
        <v>1</v>
      </c>
      <c r="AV387" s="50" t="str">
        <f t="shared" si="46"/>
        <v>Bogotá Mejor para Todos</v>
      </c>
    </row>
    <row r="388" spans="1:48" ht="45" customHeight="1">
      <c r="A388" s="204">
        <v>381</v>
      </c>
      <c r="B388" s="131">
        <v>2020</v>
      </c>
      <c r="C388" s="131" t="s">
        <v>353</v>
      </c>
      <c r="D388" s="210" t="s">
        <v>812</v>
      </c>
      <c r="E388" s="210" t="s">
        <v>140</v>
      </c>
      <c r="F388" s="210" t="s">
        <v>34</v>
      </c>
      <c r="G388" s="210" t="s">
        <v>161</v>
      </c>
      <c r="H388" s="229" t="s">
        <v>893</v>
      </c>
      <c r="I388" s="229" t="s">
        <v>135</v>
      </c>
      <c r="J388" s="229" t="s">
        <v>362</v>
      </c>
      <c r="K388" s="131">
        <v>45</v>
      </c>
      <c r="L388" s="234" t="str">
        <f>IF(ISERROR(VLOOKUP(K388,Eje_Pilar_Prop!$C$2:$E$104,2,FALSE))," ",VLOOKUP(K388,Eje_Pilar_Prop!$C$2:$E$104,2,FALSE))</f>
        <v>Gobernanza e influencia local, regional e internacional</v>
      </c>
      <c r="M388" s="234" t="str">
        <f>IF(ISERROR(VLOOKUP(K388,Eje_Pilar_Prop!$C$2:$E$104,3,FALSE))," ",VLOOKUP(K388,Eje_Pilar_Prop!$C$2:$E$104,3,FALSE))</f>
        <v>Eje Transversal 4 Gobierno Legitimo, Fortalecimiento Local y Eficiencia</v>
      </c>
      <c r="N388" s="132">
        <v>1501</v>
      </c>
      <c r="O388" s="133">
        <v>79908099</v>
      </c>
      <c r="P388" s="131" t="s">
        <v>1407</v>
      </c>
      <c r="Q388" s="239">
        <v>16800000</v>
      </c>
      <c r="R388" s="65"/>
      <c r="S388" s="48"/>
      <c r="T388" s="49">
        <v>1</v>
      </c>
      <c r="U388" s="239">
        <v>8400000</v>
      </c>
      <c r="V388" s="251">
        <f t="shared" si="47"/>
        <v>25200000</v>
      </c>
      <c r="W388" s="257">
        <v>12600000</v>
      </c>
      <c r="X388" s="135">
        <v>44057</v>
      </c>
      <c r="Y388" s="135">
        <v>44075</v>
      </c>
      <c r="Z388" s="135">
        <v>44255</v>
      </c>
      <c r="AA388" s="136">
        <v>120</v>
      </c>
      <c r="AB388" s="136">
        <v>1</v>
      </c>
      <c r="AC388" s="136">
        <v>60</v>
      </c>
      <c r="AD388" s="133"/>
      <c r="AE388" s="137"/>
      <c r="AF388" s="135"/>
      <c r="AG388" s="134"/>
      <c r="AH388" s="131"/>
      <c r="AI388" s="131" t="s">
        <v>1474</v>
      </c>
      <c r="AJ388" s="131"/>
      <c r="AK388" s="131"/>
      <c r="AL388" s="138">
        <f t="shared" si="53"/>
        <v>0.5</v>
      </c>
      <c r="AN388" s="73">
        <f>IF(SUMPRODUCT((A$14:A388=A388)*(B$14:B388=B388)*(D$14:D388=D388))&gt;1,0,1)</f>
        <v>1</v>
      </c>
      <c r="AO388" s="50" t="str">
        <f t="shared" si="49"/>
        <v>Contratos de prestación de servicios profesionales y de apoyo a la gestión</v>
      </c>
      <c r="AP388" s="50" t="str">
        <f t="shared" si="50"/>
        <v>Contratación directa</v>
      </c>
      <c r="AQ388" s="50" t="str">
        <f>IF(ISBLANK(G388),1,IFERROR(VLOOKUP(G388,Tipo!$C$12:$C$27,1,FALSE),"NO"))</f>
        <v>Prestación de servicios profesionales y de apoyo a la gestión, o para la ejecución de trabajos artísticos que sólo puedan encomendarse a determinadas personas naturales;</v>
      </c>
      <c r="AR388" s="50" t="str">
        <f t="shared" si="51"/>
        <v>Inversión</v>
      </c>
      <c r="AS388" s="50" t="str">
        <f>IF(ISBLANK(K388),1,IFERROR(VLOOKUP(K388,Eje_Pilar_Prop!C372:C473,1,FALSE),"NO"))</f>
        <v>NO</v>
      </c>
      <c r="AT388" s="50" t="str">
        <f t="shared" si="48"/>
        <v>SECOP II</v>
      </c>
      <c r="AU388" s="38">
        <f t="shared" si="52"/>
        <v>1</v>
      </c>
      <c r="AV388" s="50" t="str">
        <f t="shared" si="46"/>
        <v>Bogotá Mejor para Todos</v>
      </c>
    </row>
    <row r="389" spans="1:48" ht="45" customHeight="1">
      <c r="A389" s="204">
        <v>382</v>
      </c>
      <c r="B389" s="131">
        <v>2020</v>
      </c>
      <c r="C389" s="131" t="s">
        <v>353</v>
      </c>
      <c r="D389" s="210" t="s">
        <v>813</v>
      </c>
      <c r="E389" s="210" t="s">
        <v>140</v>
      </c>
      <c r="F389" s="210" t="s">
        <v>34</v>
      </c>
      <c r="G389" s="210" t="s">
        <v>161</v>
      </c>
      <c r="H389" s="229" t="s">
        <v>893</v>
      </c>
      <c r="I389" s="229" t="s">
        <v>135</v>
      </c>
      <c r="J389" s="229" t="s">
        <v>362</v>
      </c>
      <c r="K389" s="131">
        <v>45</v>
      </c>
      <c r="L389" s="234" t="str">
        <f>IF(ISERROR(VLOOKUP(K389,Eje_Pilar_Prop!$C$2:$E$104,2,FALSE))," ",VLOOKUP(K389,Eje_Pilar_Prop!$C$2:$E$104,2,FALSE))</f>
        <v>Gobernanza e influencia local, regional e internacional</v>
      </c>
      <c r="M389" s="234" t="str">
        <f>IF(ISERROR(VLOOKUP(K389,Eje_Pilar_Prop!$C$2:$E$104,3,FALSE))," ",VLOOKUP(K389,Eje_Pilar_Prop!$C$2:$E$104,3,FALSE))</f>
        <v>Eje Transversal 4 Gobierno Legitimo, Fortalecimiento Local y Eficiencia</v>
      </c>
      <c r="N389" s="132">
        <v>1501</v>
      </c>
      <c r="O389" s="133">
        <v>1032370682</v>
      </c>
      <c r="P389" s="131" t="s">
        <v>1408</v>
      </c>
      <c r="Q389" s="239">
        <v>16800000</v>
      </c>
      <c r="R389" s="65"/>
      <c r="S389" s="48"/>
      <c r="T389" s="49">
        <v>1</v>
      </c>
      <c r="U389" s="239">
        <v>8400000</v>
      </c>
      <c r="V389" s="251">
        <f t="shared" si="47"/>
        <v>25200000</v>
      </c>
      <c r="W389" s="257">
        <v>14420000</v>
      </c>
      <c r="X389" s="135">
        <v>44057</v>
      </c>
      <c r="Y389" s="135">
        <v>44061</v>
      </c>
      <c r="Z389" s="135">
        <v>44244</v>
      </c>
      <c r="AA389" s="136">
        <v>120</v>
      </c>
      <c r="AB389" s="136">
        <v>1</v>
      </c>
      <c r="AC389" s="136">
        <v>60</v>
      </c>
      <c r="AD389" s="133"/>
      <c r="AE389" s="137"/>
      <c r="AF389" s="135"/>
      <c r="AG389" s="134"/>
      <c r="AH389" s="131"/>
      <c r="AI389" s="131" t="s">
        <v>1474</v>
      </c>
      <c r="AJ389" s="131"/>
      <c r="AK389" s="131"/>
      <c r="AL389" s="138">
        <f t="shared" si="53"/>
        <v>0.57222222222222219</v>
      </c>
      <c r="AN389" s="73">
        <f>IF(SUMPRODUCT((A$14:A389=A389)*(B$14:B389=B389)*(D$14:D389=D389))&gt;1,0,1)</f>
        <v>1</v>
      </c>
      <c r="AO389" s="50" t="str">
        <f t="shared" si="49"/>
        <v>Contratos de prestación de servicios profesionales y de apoyo a la gestión</v>
      </c>
      <c r="AP389" s="50" t="str">
        <f t="shared" si="50"/>
        <v>Contratación directa</v>
      </c>
      <c r="AQ389" s="50" t="str">
        <f>IF(ISBLANK(G389),1,IFERROR(VLOOKUP(G389,Tipo!$C$12:$C$27,1,FALSE),"NO"))</f>
        <v>Prestación de servicios profesionales y de apoyo a la gestión, o para la ejecución de trabajos artísticos que sólo puedan encomendarse a determinadas personas naturales;</v>
      </c>
      <c r="AR389" s="50" t="str">
        <f t="shared" si="51"/>
        <v>Inversión</v>
      </c>
      <c r="AS389" s="50" t="str">
        <f>IF(ISBLANK(K389),1,IFERROR(VLOOKUP(K389,Eje_Pilar_Prop!C373:C474,1,FALSE),"NO"))</f>
        <v>NO</v>
      </c>
      <c r="AT389" s="50" t="str">
        <f t="shared" si="48"/>
        <v>SECOP II</v>
      </c>
      <c r="AU389" s="38">
        <f t="shared" si="52"/>
        <v>1</v>
      </c>
      <c r="AV389" s="50" t="str">
        <f t="shared" si="46"/>
        <v>Bogotá Mejor para Todos</v>
      </c>
    </row>
    <row r="390" spans="1:48" ht="45" customHeight="1">
      <c r="A390" s="204">
        <v>383</v>
      </c>
      <c r="B390" s="131">
        <v>2020</v>
      </c>
      <c r="C390" s="131" t="s">
        <v>353</v>
      </c>
      <c r="D390" s="210" t="s">
        <v>814</v>
      </c>
      <c r="E390" s="210" t="s">
        <v>140</v>
      </c>
      <c r="F390" s="210" t="s">
        <v>34</v>
      </c>
      <c r="G390" s="210" t="s">
        <v>161</v>
      </c>
      <c r="H390" s="229" t="s">
        <v>1023</v>
      </c>
      <c r="I390" s="229" t="s">
        <v>135</v>
      </c>
      <c r="J390" s="229" t="s">
        <v>362</v>
      </c>
      <c r="K390" s="131">
        <v>45</v>
      </c>
      <c r="L390" s="234" t="str">
        <f>IF(ISERROR(VLOOKUP(K390,Eje_Pilar_Prop!$C$2:$E$104,2,FALSE))," ",VLOOKUP(K390,Eje_Pilar_Prop!$C$2:$E$104,2,FALSE))</f>
        <v>Gobernanza e influencia local, regional e internacional</v>
      </c>
      <c r="M390" s="234" t="str">
        <f>IF(ISERROR(VLOOKUP(K390,Eje_Pilar_Prop!$C$2:$E$104,3,FALSE))," ",VLOOKUP(K390,Eje_Pilar_Prop!$C$2:$E$104,3,FALSE))</f>
        <v>Eje Transversal 4 Gobierno Legitimo, Fortalecimiento Local y Eficiencia</v>
      </c>
      <c r="N390" s="132">
        <v>1501</v>
      </c>
      <c r="O390" s="133">
        <v>12722653</v>
      </c>
      <c r="P390" s="131" t="s">
        <v>1409</v>
      </c>
      <c r="Q390" s="239">
        <v>16800000</v>
      </c>
      <c r="R390" s="65"/>
      <c r="S390" s="48"/>
      <c r="T390" s="49">
        <v>1</v>
      </c>
      <c r="U390" s="239">
        <v>8400000</v>
      </c>
      <c r="V390" s="251">
        <f t="shared" si="47"/>
        <v>25200000</v>
      </c>
      <c r="W390" s="257">
        <v>14200000</v>
      </c>
      <c r="X390" s="135">
        <v>44056</v>
      </c>
      <c r="Y390" s="135">
        <v>44061</v>
      </c>
      <c r="Z390" s="135">
        <v>44244</v>
      </c>
      <c r="AA390" s="136">
        <v>120</v>
      </c>
      <c r="AB390" s="136">
        <v>1</v>
      </c>
      <c r="AC390" s="136">
        <v>60</v>
      </c>
      <c r="AD390" s="133"/>
      <c r="AE390" s="137"/>
      <c r="AF390" s="135"/>
      <c r="AG390" s="134"/>
      <c r="AH390" s="131"/>
      <c r="AI390" s="131" t="s">
        <v>1474</v>
      </c>
      <c r="AJ390" s="131"/>
      <c r="AK390" s="131"/>
      <c r="AL390" s="138">
        <f t="shared" si="53"/>
        <v>0.56349206349206349</v>
      </c>
      <c r="AN390" s="73">
        <f>IF(SUMPRODUCT((A$14:A390=A390)*(B$14:B390=B390)*(D$14:D390=D390))&gt;1,0,1)</f>
        <v>1</v>
      </c>
      <c r="AO390" s="50" t="str">
        <f t="shared" si="49"/>
        <v>Contratos de prestación de servicios profesionales y de apoyo a la gestión</v>
      </c>
      <c r="AP390" s="50" t="str">
        <f t="shared" si="50"/>
        <v>Contratación directa</v>
      </c>
      <c r="AQ390" s="50" t="str">
        <f>IF(ISBLANK(G390),1,IFERROR(VLOOKUP(G390,Tipo!$C$12:$C$27,1,FALSE),"NO"))</f>
        <v>Prestación de servicios profesionales y de apoyo a la gestión, o para la ejecución de trabajos artísticos que sólo puedan encomendarse a determinadas personas naturales;</v>
      </c>
      <c r="AR390" s="50" t="str">
        <f t="shared" si="51"/>
        <v>Inversión</v>
      </c>
      <c r="AS390" s="50" t="str">
        <f>IF(ISBLANK(K390),1,IFERROR(VLOOKUP(K390,Eje_Pilar_Prop!C374:C475,1,FALSE),"NO"))</f>
        <v>NO</v>
      </c>
      <c r="AT390" s="50" t="str">
        <f t="shared" si="48"/>
        <v>SECOP II</v>
      </c>
      <c r="AU390" s="38">
        <f t="shared" si="52"/>
        <v>1</v>
      </c>
      <c r="AV390" s="50" t="str">
        <f t="shared" si="46"/>
        <v>Bogotá Mejor para Todos</v>
      </c>
    </row>
    <row r="391" spans="1:48" ht="45" customHeight="1">
      <c r="A391" s="204">
        <v>384</v>
      </c>
      <c r="B391" s="131">
        <v>2020</v>
      </c>
      <c r="C391" s="131" t="s">
        <v>353</v>
      </c>
      <c r="D391" s="210" t="s">
        <v>815</v>
      </c>
      <c r="E391" s="210" t="s">
        <v>140</v>
      </c>
      <c r="F391" s="210" t="s">
        <v>34</v>
      </c>
      <c r="G391" s="210" t="s">
        <v>161</v>
      </c>
      <c r="H391" s="229" t="s">
        <v>893</v>
      </c>
      <c r="I391" s="229" t="s">
        <v>135</v>
      </c>
      <c r="J391" s="229" t="s">
        <v>362</v>
      </c>
      <c r="K391" s="131">
        <v>45</v>
      </c>
      <c r="L391" s="234" t="str">
        <f>IF(ISERROR(VLOOKUP(K391,Eje_Pilar_Prop!$C$2:$E$104,2,FALSE))," ",VLOOKUP(K391,Eje_Pilar_Prop!$C$2:$E$104,2,FALSE))</f>
        <v>Gobernanza e influencia local, regional e internacional</v>
      </c>
      <c r="M391" s="234" t="str">
        <f>IF(ISERROR(VLOOKUP(K391,Eje_Pilar_Prop!$C$2:$E$104,3,FALSE))," ",VLOOKUP(K391,Eje_Pilar_Prop!$C$2:$E$104,3,FALSE))</f>
        <v>Eje Transversal 4 Gobierno Legitimo, Fortalecimiento Local y Eficiencia</v>
      </c>
      <c r="N391" s="132">
        <v>1501</v>
      </c>
      <c r="O391" s="133">
        <v>53001386</v>
      </c>
      <c r="P391" s="131" t="s">
        <v>1410</v>
      </c>
      <c r="Q391" s="239">
        <v>16800000</v>
      </c>
      <c r="R391" s="65"/>
      <c r="S391" s="48"/>
      <c r="T391" s="49">
        <v>1</v>
      </c>
      <c r="U391" s="239">
        <v>8400000</v>
      </c>
      <c r="V391" s="251">
        <f t="shared" si="47"/>
        <v>25200000</v>
      </c>
      <c r="W391" s="257">
        <v>14420000</v>
      </c>
      <c r="X391" s="135">
        <v>44056</v>
      </c>
      <c r="Y391" s="135">
        <v>44061</v>
      </c>
      <c r="Z391" s="135">
        <v>44244</v>
      </c>
      <c r="AA391" s="136">
        <v>120</v>
      </c>
      <c r="AB391" s="136">
        <v>1</v>
      </c>
      <c r="AC391" s="136">
        <v>60</v>
      </c>
      <c r="AD391" s="133"/>
      <c r="AE391" s="137"/>
      <c r="AF391" s="135"/>
      <c r="AG391" s="134"/>
      <c r="AH391" s="131"/>
      <c r="AI391" s="131" t="s">
        <v>1474</v>
      </c>
      <c r="AJ391" s="131"/>
      <c r="AK391" s="131"/>
      <c r="AL391" s="138">
        <f t="shared" si="53"/>
        <v>0.57222222222222219</v>
      </c>
      <c r="AN391" s="73">
        <f>IF(SUMPRODUCT((A$14:A391=A391)*(B$14:B391=B391)*(D$14:D391=D391))&gt;1,0,1)</f>
        <v>1</v>
      </c>
      <c r="AO391" s="50" t="str">
        <f t="shared" si="49"/>
        <v>Contratos de prestación de servicios profesionales y de apoyo a la gestión</v>
      </c>
      <c r="AP391" s="50" t="str">
        <f t="shared" si="50"/>
        <v>Contratación directa</v>
      </c>
      <c r="AQ391" s="50" t="str">
        <f>IF(ISBLANK(G391),1,IFERROR(VLOOKUP(G391,Tipo!$C$12:$C$27,1,FALSE),"NO"))</f>
        <v>Prestación de servicios profesionales y de apoyo a la gestión, o para la ejecución de trabajos artísticos que sólo puedan encomendarse a determinadas personas naturales;</v>
      </c>
      <c r="AR391" s="50" t="str">
        <f t="shared" si="51"/>
        <v>Inversión</v>
      </c>
      <c r="AS391" s="50" t="str">
        <f>IF(ISBLANK(K391),1,IFERROR(VLOOKUP(K391,Eje_Pilar_Prop!C375:C476,1,FALSE),"NO"))</f>
        <v>NO</v>
      </c>
      <c r="AT391" s="50" t="str">
        <f t="shared" si="48"/>
        <v>SECOP II</v>
      </c>
      <c r="AU391" s="38">
        <f t="shared" si="52"/>
        <v>1</v>
      </c>
      <c r="AV391" s="50" t="str">
        <f t="shared" si="46"/>
        <v>Bogotá Mejor para Todos</v>
      </c>
    </row>
    <row r="392" spans="1:48" ht="45" customHeight="1">
      <c r="A392" s="204">
        <v>385</v>
      </c>
      <c r="B392" s="131">
        <v>2020</v>
      </c>
      <c r="C392" s="131" t="s">
        <v>353</v>
      </c>
      <c r="D392" s="210" t="s">
        <v>816</v>
      </c>
      <c r="E392" s="210" t="s">
        <v>140</v>
      </c>
      <c r="F392" s="210" t="s">
        <v>34</v>
      </c>
      <c r="G392" s="210" t="s">
        <v>161</v>
      </c>
      <c r="H392" s="229" t="s">
        <v>1051</v>
      </c>
      <c r="I392" s="229" t="s">
        <v>135</v>
      </c>
      <c r="J392" s="229" t="s">
        <v>362</v>
      </c>
      <c r="K392" s="131">
        <v>45</v>
      </c>
      <c r="L392" s="234" t="str">
        <f>IF(ISERROR(VLOOKUP(K392,Eje_Pilar_Prop!$C$2:$E$104,2,FALSE))," ",VLOOKUP(K392,Eje_Pilar_Prop!$C$2:$E$104,2,FALSE))</f>
        <v>Gobernanza e influencia local, regional e internacional</v>
      </c>
      <c r="M392" s="234" t="str">
        <f>IF(ISERROR(VLOOKUP(K392,Eje_Pilar_Prop!$C$2:$E$104,3,FALSE))," ",VLOOKUP(K392,Eje_Pilar_Prop!$C$2:$E$104,3,FALSE))</f>
        <v>Eje Transversal 4 Gobierno Legitimo, Fortalecimiento Local y Eficiencia</v>
      </c>
      <c r="N392" s="132">
        <v>1501</v>
      </c>
      <c r="O392" s="133">
        <v>52842671</v>
      </c>
      <c r="P392" s="131" t="s">
        <v>1125</v>
      </c>
      <c r="Q392" s="239">
        <v>16800000</v>
      </c>
      <c r="R392" s="65"/>
      <c r="S392" s="48"/>
      <c r="T392" s="49">
        <v>1</v>
      </c>
      <c r="U392" s="239">
        <v>8400000</v>
      </c>
      <c r="V392" s="251">
        <f t="shared" si="47"/>
        <v>25200000</v>
      </c>
      <c r="W392" s="257">
        <v>14420000</v>
      </c>
      <c r="X392" s="135">
        <v>44056</v>
      </c>
      <c r="Y392" s="135">
        <v>44061</v>
      </c>
      <c r="Z392" s="135">
        <v>44244</v>
      </c>
      <c r="AA392" s="136">
        <v>120</v>
      </c>
      <c r="AB392" s="136">
        <v>1</v>
      </c>
      <c r="AC392" s="136">
        <v>60</v>
      </c>
      <c r="AD392" s="133"/>
      <c r="AE392" s="137"/>
      <c r="AF392" s="135"/>
      <c r="AG392" s="134"/>
      <c r="AH392" s="131"/>
      <c r="AI392" s="131" t="s">
        <v>1474</v>
      </c>
      <c r="AJ392" s="131"/>
      <c r="AK392" s="131"/>
      <c r="AL392" s="138">
        <f t="shared" si="53"/>
        <v>0.57222222222222219</v>
      </c>
      <c r="AN392" s="73">
        <f>IF(SUMPRODUCT((A$14:A392=A392)*(B$14:B392=B392)*(D$14:D392=D392))&gt;1,0,1)</f>
        <v>1</v>
      </c>
      <c r="AO392" s="50" t="str">
        <f t="shared" si="49"/>
        <v>Contratos de prestación de servicios profesionales y de apoyo a la gestión</v>
      </c>
      <c r="AP392" s="50" t="str">
        <f t="shared" si="50"/>
        <v>Contratación directa</v>
      </c>
      <c r="AQ392" s="50" t="str">
        <f>IF(ISBLANK(G392),1,IFERROR(VLOOKUP(G392,Tipo!$C$12:$C$27,1,FALSE),"NO"))</f>
        <v>Prestación de servicios profesionales y de apoyo a la gestión, o para la ejecución de trabajos artísticos que sólo puedan encomendarse a determinadas personas naturales;</v>
      </c>
      <c r="AR392" s="50" t="str">
        <f t="shared" si="51"/>
        <v>Inversión</v>
      </c>
      <c r="AS392" s="50" t="str">
        <f>IF(ISBLANK(K392),1,IFERROR(VLOOKUP(K392,Eje_Pilar_Prop!C376:C477,1,FALSE),"NO"))</f>
        <v>NO</v>
      </c>
      <c r="AT392" s="50" t="str">
        <f t="shared" si="48"/>
        <v>SECOP II</v>
      </c>
      <c r="AU392" s="38">
        <f t="shared" si="52"/>
        <v>1</v>
      </c>
      <c r="AV392" s="50" t="str">
        <f t="shared" si="46"/>
        <v>Bogotá Mejor para Todos</v>
      </c>
    </row>
    <row r="393" spans="1:48" ht="45" customHeight="1">
      <c r="A393" s="204">
        <v>386</v>
      </c>
      <c r="B393" s="131">
        <v>2020</v>
      </c>
      <c r="C393" s="131" t="s">
        <v>353</v>
      </c>
      <c r="D393" s="210" t="s">
        <v>817</v>
      </c>
      <c r="E393" s="210" t="s">
        <v>140</v>
      </c>
      <c r="F393" s="210" t="s">
        <v>34</v>
      </c>
      <c r="G393" s="210" t="s">
        <v>161</v>
      </c>
      <c r="H393" s="229" t="s">
        <v>1045</v>
      </c>
      <c r="I393" s="229" t="s">
        <v>135</v>
      </c>
      <c r="J393" s="229" t="s">
        <v>362</v>
      </c>
      <c r="K393" s="131">
        <v>45</v>
      </c>
      <c r="L393" s="234" t="str">
        <f>IF(ISERROR(VLOOKUP(K393,Eje_Pilar_Prop!$C$2:$E$104,2,FALSE))," ",VLOOKUP(K393,Eje_Pilar_Prop!$C$2:$E$104,2,FALSE))</f>
        <v>Gobernanza e influencia local, regional e internacional</v>
      </c>
      <c r="M393" s="234" t="str">
        <f>IF(ISERROR(VLOOKUP(K393,Eje_Pilar_Prop!$C$2:$E$104,3,FALSE))," ",VLOOKUP(K393,Eje_Pilar_Prop!$C$2:$E$104,3,FALSE))</f>
        <v>Eje Transversal 4 Gobierno Legitimo, Fortalecimiento Local y Eficiencia</v>
      </c>
      <c r="N393" s="132">
        <v>1501</v>
      </c>
      <c r="O393" s="133">
        <v>1067816484</v>
      </c>
      <c r="P393" s="131" t="s">
        <v>1411</v>
      </c>
      <c r="Q393" s="239">
        <v>11600000</v>
      </c>
      <c r="R393" s="65"/>
      <c r="S393" s="48"/>
      <c r="T393" s="49">
        <v>1</v>
      </c>
      <c r="U393" s="239">
        <v>5800000</v>
      </c>
      <c r="V393" s="251">
        <f t="shared" si="47"/>
        <v>17400000</v>
      </c>
      <c r="W393" s="257">
        <v>8990000</v>
      </c>
      <c r="X393" s="135">
        <v>44067</v>
      </c>
      <c r="Y393" s="135">
        <v>44071</v>
      </c>
      <c r="Z393" s="135">
        <v>44254</v>
      </c>
      <c r="AA393" s="136">
        <v>120</v>
      </c>
      <c r="AB393" s="136">
        <v>1</v>
      </c>
      <c r="AC393" s="136">
        <v>60</v>
      </c>
      <c r="AD393" s="133"/>
      <c r="AE393" s="137"/>
      <c r="AF393" s="135"/>
      <c r="AG393" s="134"/>
      <c r="AH393" s="131"/>
      <c r="AI393" s="131" t="s">
        <v>1474</v>
      </c>
      <c r="AJ393" s="131"/>
      <c r="AK393" s="131"/>
      <c r="AL393" s="138">
        <f t="shared" si="53"/>
        <v>0.51666666666666672</v>
      </c>
      <c r="AN393" s="73">
        <f>IF(SUMPRODUCT((A$14:A393=A393)*(B$14:B393=B393)*(D$14:D393=D393))&gt;1,0,1)</f>
        <v>1</v>
      </c>
      <c r="AO393" s="50" t="str">
        <f t="shared" si="49"/>
        <v>Contratos de prestación de servicios profesionales y de apoyo a la gestión</v>
      </c>
      <c r="AP393" s="50" t="str">
        <f t="shared" si="50"/>
        <v>Contratación directa</v>
      </c>
      <c r="AQ393" s="50" t="str">
        <f>IF(ISBLANK(G393),1,IFERROR(VLOOKUP(G393,Tipo!$C$12:$C$27,1,FALSE),"NO"))</f>
        <v>Prestación de servicios profesionales y de apoyo a la gestión, o para la ejecución de trabajos artísticos que sólo puedan encomendarse a determinadas personas naturales;</v>
      </c>
      <c r="AR393" s="50" t="str">
        <f t="shared" si="51"/>
        <v>Inversión</v>
      </c>
      <c r="AS393" s="50" t="str">
        <f>IF(ISBLANK(K393),1,IFERROR(VLOOKUP(K393,Eje_Pilar_Prop!C377:C478,1,FALSE),"NO"))</f>
        <v>NO</v>
      </c>
      <c r="AT393" s="50" t="str">
        <f t="shared" si="48"/>
        <v>SECOP II</v>
      </c>
      <c r="AU393" s="38">
        <f t="shared" si="52"/>
        <v>1</v>
      </c>
      <c r="AV393" s="50" t="str">
        <f t="shared" si="46"/>
        <v>Bogotá Mejor para Todos</v>
      </c>
    </row>
    <row r="394" spans="1:48" ht="45" customHeight="1">
      <c r="A394" s="204">
        <v>387</v>
      </c>
      <c r="B394" s="131">
        <v>2020</v>
      </c>
      <c r="C394" s="131" t="s">
        <v>353</v>
      </c>
      <c r="D394" s="210" t="s">
        <v>818</v>
      </c>
      <c r="E394" s="210" t="s">
        <v>140</v>
      </c>
      <c r="F394" s="210" t="s">
        <v>34</v>
      </c>
      <c r="G394" s="210" t="s">
        <v>161</v>
      </c>
      <c r="H394" s="229" t="s">
        <v>1052</v>
      </c>
      <c r="I394" s="229" t="s">
        <v>135</v>
      </c>
      <c r="J394" s="229" t="s">
        <v>362</v>
      </c>
      <c r="K394" s="131">
        <v>45</v>
      </c>
      <c r="L394" s="234" t="str">
        <f>IF(ISERROR(VLOOKUP(K394,Eje_Pilar_Prop!$C$2:$E$104,2,FALSE))," ",VLOOKUP(K394,Eje_Pilar_Prop!$C$2:$E$104,2,FALSE))</f>
        <v>Gobernanza e influencia local, regional e internacional</v>
      </c>
      <c r="M394" s="234" t="str">
        <f>IF(ISERROR(VLOOKUP(K394,Eje_Pilar_Prop!$C$2:$E$104,3,FALSE))," ",VLOOKUP(K394,Eje_Pilar_Prop!$C$2:$E$104,3,FALSE))</f>
        <v>Eje Transversal 4 Gobierno Legitimo, Fortalecimiento Local y Eficiencia</v>
      </c>
      <c r="N394" s="132">
        <v>1501</v>
      </c>
      <c r="O394" s="133">
        <v>1020770132</v>
      </c>
      <c r="P394" s="131" t="s">
        <v>1166</v>
      </c>
      <c r="Q394" s="239">
        <v>18900000</v>
      </c>
      <c r="R394" s="65"/>
      <c r="S394" s="48"/>
      <c r="T394" s="49">
        <v>1</v>
      </c>
      <c r="U394" s="239">
        <v>8400000</v>
      </c>
      <c r="V394" s="251">
        <f t="shared" si="47"/>
        <v>27300000</v>
      </c>
      <c r="W394" s="257">
        <v>14980000</v>
      </c>
      <c r="X394" s="135">
        <v>44057</v>
      </c>
      <c r="Y394" s="135">
        <v>44057</v>
      </c>
      <c r="Z394" s="135">
        <v>44255</v>
      </c>
      <c r="AA394" s="136">
        <v>135</v>
      </c>
      <c r="AB394" s="136">
        <v>1</v>
      </c>
      <c r="AC394" s="136">
        <v>60</v>
      </c>
      <c r="AD394" s="133"/>
      <c r="AE394" s="137"/>
      <c r="AF394" s="135"/>
      <c r="AG394" s="134"/>
      <c r="AH394" s="131"/>
      <c r="AI394" s="131" t="s">
        <v>1474</v>
      </c>
      <c r="AJ394" s="131"/>
      <c r="AK394" s="131"/>
      <c r="AL394" s="138">
        <f t="shared" si="53"/>
        <v>0.54871794871794877</v>
      </c>
      <c r="AN394" s="73">
        <f>IF(SUMPRODUCT((A$14:A394=A394)*(B$14:B394=B394)*(D$14:D394=D394))&gt;1,0,1)</f>
        <v>1</v>
      </c>
      <c r="AO394" s="50" t="str">
        <f t="shared" si="49"/>
        <v>Contratos de prestación de servicios profesionales y de apoyo a la gestión</v>
      </c>
      <c r="AP394" s="50" t="str">
        <f t="shared" si="50"/>
        <v>Contratación directa</v>
      </c>
      <c r="AQ394" s="50" t="str">
        <f>IF(ISBLANK(G394),1,IFERROR(VLOOKUP(G394,Tipo!$C$12:$C$27,1,FALSE),"NO"))</f>
        <v>Prestación de servicios profesionales y de apoyo a la gestión, o para la ejecución de trabajos artísticos que sólo puedan encomendarse a determinadas personas naturales;</v>
      </c>
      <c r="AR394" s="50" t="str">
        <f t="shared" si="51"/>
        <v>Inversión</v>
      </c>
      <c r="AS394" s="50" t="str">
        <f>IF(ISBLANK(K394),1,IFERROR(VLOOKUP(K394,Eje_Pilar_Prop!C378:C479,1,FALSE),"NO"))</f>
        <v>NO</v>
      </c>
      <c r="AT394" s="50" t="str">
        <f t="shared" si="48"/>
        <v>SECOP II</v>
      </c>
      <c r="AU394" s="38">
        <f t="shared" si="52"/>
        <v>1</v>
      </c>
      <c r="AV394" s="50" t="str">
        <f t="shared" si="46"/>
        <v>Bogotá Mejor para Todos</v>
      </c>
    </row>
    <row r="395" spans="1:48" ht="45" customHeight="1">
      <c r="A395" s="204">
        <v>388</v>
      </c>
      <c r="B395" s="131">
        <v>2020</v>
      </c>
      <c r="C395" s="131" t="s">
        <v>353</v>
      </c>
      <c r="D395" s="210" t="s">
        <v>819</v>
      </c>
      <c r="E395" s="210" t="s">
        <v>140</v>
      </c>
      <c r="F395" s="210" t="s">
        <v>34</v>
      </c>
      <c r="G395" s="210" t="s">
        <v>161</v>
      </c>
      <c r="H395" s="229" t="s">
        <v>1053</v>
      </c>
      <c r="I395" s="229" t="s">
        <v>135</v>
      </c>
      <c r="J395" s="229" t="s">
        <v>362</v>
      </c>
      <c r="K395" s="131">
        <v>45</v>
      </c>
      <c r="L395" s="234" t="str">
        <f>IF(ISERROR(VLOOKUP(K395,Eje_Pilar_Prop!$C$2:$E$104,2,FALSE))," ",VLOOKUP(K395,Eje_Pilar_Prop!$C$2:$E$104,2,FALSE))</f>
        <v>Gobernanza e influencia local, regional e internacional</v>
      </c>
      <c r="M395" s="234" t="str">
        <f>IF(ISERROR(VLOOKUP(K395,Eje_Pilar_Prop!$C$2:$E$104,3,FALSE))," ",VLOOKUP(K395,Eje_Pilar_Prop!$C$2:$E$104,3,FALSE))</f>
        <v>Eje Transversal 4 Gobierno Legitimo, Fortalecimiento Local y Eficiencia</v>
      </c>
      <c r="N395" s="132">
        <v>1501</v>
      </c>
      <c r="O395" s="133">
        <v>79953156</v>
      </c>
      <c r="P395" s="131" t="s">
        <v>1412</v>
      </c>
      <c r="Q395" s="239">
        <v>18000000</v>
      </c>
      <c r="R395" s="65"/>
      <c r="S395" s="48"/>
      <c r="T395" s="49">
        <v>1</v>
      </c>
      <c r="U395" s="239">
        <v>9000000</v>
      </c>
      <c r="V395" s="251">
        <f t="shared" si="47"/>
        <v>27000000</v>
      </c>
      <c r="W395" s="257">
        <v>15450000</v>
      </c>
      <c r="X395" s="135">
        <v>44057</v>
      </c>
      <c r="Y395" s="135">
        <v>44061</v>
      </c>
      <c r="Z395" s="135">
        <v>44244</v>
      </c>
      <c r="AA395" s="136">
        <v>120</v>
      </c>
      <c r="AB395" s="136">
        <v>1</v>
      </c>
      <c r="AC395" s="136">
        <v>60</v>
      </c>
      <c r="AD395" s="133"/>
      <c r="AE395" s="137"/>
      <c r="AF395" s="135"/>
      <c r="AG395" s="134"/>
      <c r="AH395" s="131"/>
      <c r="AI395" s="131" t="s">
        <v>1474</v>
      </c>
      <c r="AJ395" s="131"/>
      <c r="AK395" s="131"/>
      <c r="AL395" s="138">
        <f t="shared" si="53"/>
        <v>0.57222222222222219</v>
      </c>
      <c r="AN395" s="73">
        <f>IF(SUMPRODUCT((A$14:A395=A395)*(B$14:B395=B395)*(D$14:D395=D395))&gt;1,0,1)</f>
        <v>1</v>
      </c>
      <c r="AO395" s="50" t="str">
        <f t="shared" si="49"/>
        <v>Contratos de prestación de servicios profesionales y de apoyo a la gestión</v>
      </c>
      <c r="AP395" s="50" t="str">
        <f t="shared" si="50"/>
        <v>Contratación directa</v>
      </c>
      <c r="AQ395" s="50" t="str">
        <f>IF(ISBLANK(G395),1,IFERROR(VLOOKUP(G395,Tipo!$C$12:$C$27,1,FALSE),"NO"))</f>
        <v>Prestación de servicios profesionales y de apoyo a la gestión, o para la ejecución de trabajos artísticos que sólo puedan encomendarse a determinadas personas naturales;</v>
      </c>
      <c r="AR395" s="50" t="str">
        <f t="shared" si="51"/>
        <v>Inversión</v>
      </c>
      <c r="AS395" s="50" t="str">
        <f>IF(ISBLANK(K395),1,IFERROR(VLOOKUP(K395,Eje_Pilar_Prop!C379:C480,1,FALSE),"NO"))</f>
        <v>NO</v>
      </c>
      <c r="AT395" s="50" t="str">
        <f t="shared" si="48"/>
        <v>SECOP II</v>
      </c>
      <c r="AU395" s="38">
        <f t="shared" si="52"/>
        <v>1</v>
      </c>
      <c r="AV395" s="50" t="str">
        <f t="shared" si="46"/>
        <v>Bogotá Mejor para Todos</v>
      </c>
    </row>
    <row r="396" spans="1:48" ht="45" customHeight="1">
      <c r="A396" s="204">
        <v>389</v>
      </c>
      <c r="B396" s="131">
        <v>2020</v>
      </c>
      <c r="C396" s="131" t="s">
        <v>353</v>
      </c>
      <c r="D396" s="210" t="s">
        <v>820</v>
      </c>
      <c r="E396" s="210" t="s">
        <v>140</v>
      </c>
      <c r="F396" s="210" t="s">
        <v>34</v>
      </c>
      <c r="G396" s="210" t="s">
        <v>161</v>
      </c>
      <c r="H396" s="229" t="s">
        <v>1048</v>
      </c>
      <c r="I396" s="229" t="s">
        <v>135</v>
      </c>
      <c r="J396" s="229" t="s">
        <v>362</v>
      </c>
      <c r="K396" s="131">
        <v>45</v>
      </c>
      <c r="L396" s="234" t="str">
        <f>IF(ISERROR(VLOOKUP(K396,Eje_Pilar_Prop!$C$2:$E$104,2,FALSE))," ",VLOOKUP(K396,Eje_Pilar_Prop!$C$2:$E$104,2,FALSE))</f>
        <v>Gobernanza e influencia local, regional e internacional</v>
      </c>
      <c r="M396" s="234" t="str">
        <f>IF(ISERROR(VLOOKUP(K396,Eje_Pilar_Prop!$C$2:$E$104,3,FALSE))," ",VLOOKUP(K396,Eje_Pilar_Prop!$C$2:$E$104,3,FALSE))</f>
        <v>Eje Transversal 4 Gobierno Legitimo, Fortalecimiento Local y Eficiencia</v>
      </c>
      <c r="N396" s="132">
        <v>1501</v>
      </c>
      <c r="O396" s="133">
        <v>52622131</v>
      </c>
      <c r="P396" s="131" t="s">
        <v>1413</v>
      </c>
      <c r="Q396" s="239">
        <v>18000000</v>
      </c>
      <c r="R396" s="65"/>
      <c r="S396" s="48"/>
      <c r="T396" s="49">
        <v>1</v>
      </c>
      <c r="U396" s="239">
        <v>9000000</v>
      </c>
      <c r="V396" s="251">
        <f t="shared" si="47"/>
        <v>27000000</v>
      </c>
      <c r="W396" s="257">
        <v>15450000</v>
      </c>
      <c r="X396" s="135">
        <v>44057</v>
      </c>
      <c r="Y396" s="135">
        <v>44061</v>
      </c>
      <c r="Z396" s="135">
        <v>44244</v>
      </c>
      <c r="AA396" s="136">
        <v>120</v>
      </c>
      <c r="AB396" s="136">
        <v>1</v>
      </c>
      <c r="AC396" s="136">
        <v>60</v>
      </c>
      <c r="AD396" s="133"/>
      <c r="AE396" s="137"/>
      <c r="AF396" s="135"/>
      <c r="AG396" s="134"/>
      <c r="AH396" s="131"/>
      <c r="AI396" s="131" t="s">
        <v>1474</v>
      </c>
      <c r="AJ396" s="131"/>
      <c r="AK396" s="131"/>
      <c r="AL396" s="138">
        <f t="shared" si="53"/>
        <v>0.57222222222222219</v>
      </c>
      <c r="AN396" s="73">
        <f>IF(SUMPRODUCT((A$14:A396=A396)*(B$14:B396=B396)*(D$14:D396=D396))&gt;1,0,1)</f>
        <v>1</v>
      </c>
      <c r="AO396" s="50" t="str">
        <f t="shared" si="49"/>
        <v>Contratos de prestación de servicios profesionales y de apoyo a la gestión</v>
      </c>
      <c r="AP396" s="50" t="str">
        <f t="shared" si="50"/>
        <v>Contratación directa</v>
      </c>
      <c r="AQ396" s="50" t="str">
        <f>IF(ISBLANK(G396),1,IFERROR(VLOOKUP(G396,Tipo!$C$12:$C$27,1,FALSE),"NO"))</f>
        <v>Prestación de servicios profesionales y de apoyo a la gestión, o para la ejecución de trabajos artísticos que sólo puedan encomendarse a determinadas personas naturales;</v>
      </c>
      <c r="AR396" s="50" t="str">
        <f t="shared" si="51"/>
        <v>Inversión</v>
      </c>
      <c r="AS396" s="50" t="str">
        <f>IF(ISBLANK(K396),1,IFERROR(VLOOKUP(K396,Eje_Pilar_Prop!C380:C481,1,FALSE),"NO"))</f>
        <v>NO</v>
      </c>
      <c r="AT396" s="50" t="str">
        <f t="shared" si="48"/>
        <v>SECOP II</v>
      </c>
      <c r="AU396" s="38">
        <f t="shared" si="52"/>
        <v>1</v>
      </c>
      <c r="AV396" s="50" t="str">
        <f t="shared" ref="AV396:AV551" si="54">IF(ISBLANK(J396),1,IFERROR(VLOOKUP(J396,pdd,1,FALSE),"NO"))</f>
        <v>Bogotá Mejor para Todos</v>
      </c>
    </row>
    <row r="397" spans="1:48" ht="45" customHeight="1">
      <c r="A397" s="204">
        <v>390</v>
      </c>
      <c r="B397" s="131">
        <v>2020</v>
      </c>
      <c r="C397" s="131" t="s">
        <v>353</v>
      </c>
      <c r="D397" s="210" t="s">
        <v>821</v>
      </c>
      <c r="E397" s="210" t="s">
        <v>140</v>
      </c>
      <c r="F397" s="210" t="s">
        <v>34</v>
      </c>
      <c r="G397" s="210" t="s">
        <v>161</v>
      </c>
      <c r="H397" s="229" t="s">
        <v>1048</v>
      </c>
      <c r="I397" s="229" t="s">
        <v>135</v>
      </c>
      <c r="J397" s="229" t="s">
        <v>362</v>
      </c>
      <c r="K397" s="131">
        <v>45</v>
      </c>
      <c r="L397" s="234" t="str">
        <f>IF(ISERROR(VLOOKUP(K397,Eje_Pilar_Prop!$C$2:$E$104,2,FALSE))," ",VLOOKUP(K397,Eje_Pilar_Prop!$C$2:$E$104,2,FALSE))</f>
        <v>Gobernanza e influencia local, regional e internacional</v>
      </c>
      <c r="M397" s="234" t="str">
        <f>IF(ISERROR(VLOOKUP(K397,Eje_Pilar_Prop!$C$2:$E$104,3,FALSE))," ",VLOOKUP(K397,Eje_Pilar_Prop!$C$2:$E$104,3,FALSE))</f>
        <v>Eje Transversal 4 Gobierno Legitimo, Fortalecimiento Local y Eficiencia</v>
      </c>
      <c r="N397" s="132">
        <v>1501</v>
      </c>
      <c r="O397" s="133">
        <v>6761972</v>
      </c>
      <c r="P397" s="131" t="s">
        <v>1414</v>
      </c>
      <c r="Q397" s="239">
        <v>18000000</v>
      </c>
      <c r="R397" s="65"/>
      <c r="S397" s="48"/>
      <c r="T397" s="49">
        <v>0</v>
      </c>
      <c r="U397" s="239">
        <v>0</v>
      </c>
      <c r="V397" s="251">
        <f t="shared" si="47"/>
        <v>18000000</v>
      </c>
      <c r="W397" s="257">
        <v>15300000</v>
      </c>
      <c r="X397" s="135">
        <v>44061</v>
      </c>
      <c r="Y397" s="135">
        <v>44062</v>
      </c>
      <c r="Z397" s="135">
        <v>44183</v>
      </c>
      <c r="AA397" s="136">
        <v>120</v>
      </c>
      <c r="AB397" s="136">
        <v>0</v>
      </c>
      <c r="AC397" s="136">
        <v>0</v>
      </c>
      <c r="AD397" s="133"/>
      <c r="AE397" s="137"/>
      <c r="AF397" s="135"/>
      <c r="AG397" s="134"/>
      <c r="AH397" s="131"/>
      <c r="AI397" s="131"/>
      <c r="AJ397" s="131" t="s">
        <v>1474</v>
      </c>
      <c r="AK397" s="131"/>
      <c r="AL397" s="138">
        <f t="shared" si="53"/>
        <v>0.85</v>
      </c>
      <c r="AN397" s="73">
        <f>IF(SUMPRODUCT((A$14:A397=A397)*(B$14:B397=B397)*(D$14:D397=D397))&gt;1,0,1)</f>
        <v>1</v>
      </c>
      <c r="AO397" s="50" t="str">
        <f t="shared" si="49"/>
        <v>Contratos de prestación de servicios profesionales y de apoyo a la gestión</v>
      </c>
      <c r="AP397" s="50" t="str">
        <f t="shared" si="50"/>
        <v>Contratación directa</v>
      </c>
      <c r="AQ397" s="50" t="str">
        <f>IF(ISBLANK(G397),1,IFERROR(VLOOKUP(G397,Tipo!$C$12:$C$27,1,FALSE),"NO"))</f>
        <v>Prestación de servicios profesionales y de apoyo a la gestión, o para la ejecución de trabajos artísticos que sólo puedan encomendarse a determinadas personas naturales;</v>
      </c>
      <c r="AR397" s="50" t="str">
        <f t="shared" si="51"/>
        <v>Inversión</v>
      </c>
      <c r="AS397" s="50" t="str">
        <f>IF(ISBLANK(K397),1,IFERROR(VLOOKUP(K397,Eje_Pilar_Prop!C381:C482,1,FALSE),"NO"))</f>
        <v>NO</v>
      </c>
      <c r="AT397" s="50" t="str">
        <f t="shared" si="48"/>
        <v>SECOP II</v>
      </c>
      <c r="AU397" s="38">
        <f t="shared" si="52"/>
        <v>1</v>
      </c>
      <c r="AV397" s="50" t="str">
        <f t="shared" si="54"/>
        <v>Bogotá Mejor para Todos</v>
      </c>
    </row>
    <row r="398" spans="1:48" ht="45" customHeight="1">
      <c r="A398" s="204">
        <v>391</v>
      </c>
      <c r="B398" s="131">
        <v>2020</v>
      </c>
      <c r="C398" s="131" t="s">
        <v>353</v>
      </c>
      <c r="D398" s="210" t="s">
        <v>822</v>
      </c>
      <c r="E398" s="210" t="s">
        <v>140</v>
      </c>
      <c r="F398" s="210" t="s">
        <v>34</v>
      </c>
      <c r="G398" s="210" t="s">
        <v>161</v>
      </c>
      <c r="H398" s="229" t="s">
        <v>906</v>
      </c>
      <c r="I398" s="229" t="s">
        <v>135</v>
      </c>
      <c r="J398" s="229" t="s">
        <v>362</v>
      </c>
      <c r="K398" s="131">
        <v>18</v>
      </c>
      <c r="L398" s="234" t="str">
        <f>IF(ISERROR(VLOOKUP(K398,Eje_Pilar_Prop!$C$2:$E$104,2,FALSE))," ",VLOOKUP(K398,Eje_Pilar_Prop!$C$2:$E$104,2,FALSE))</f>
        <v>Mejor movilidad para todos</v>
      </c>
      <c r="M398" s="234" t="str">
        <f>IF(ISERROR(VLOOKUP(K398,Eje_Pilar_Prop!$C$2:$E$104,3,FALSE))," ",VLOOKUP(K398,Eje_Pilar_Prop!$C$2:$E$104,3,FALSE))</f>
        <v>Pilar 2 Democracía Urbana</v>
      </c>
      <c r="N398" s="132">
        <v>1490</v>
      </c>
      <c r="O398" s="133">
        <v>1069402338</v>
      </c>
      <c r="P398" s="131" t="s">
        <v>1415</v>
      </c>
      <c r="Q398" s="239">
        <v>7650000</v>
      </c>
      <c r="R398" s="65"/>
      <c r="S398" s="48"/>
      <c r="T398" s="49">
        <v>1</v>
      </c>
      <c r="U398" s="239">
        <v>3400000</v>
      </c>
      <c r="V398" s="285">
        <f t="shared" si="47"/>
        <v>11050000</v>
      </c>
      <c r="W398" s="306">
        <v>6063333</v>
      </c>
      <c r="X398" s="135">
        <v>44057</v>
      </c>
      <c r="Y398" s="135">
        <v>44057</v>
      </c>
      <c r="Z398" s="135">
        <v>44255</v>
      </c>
      <c r="AA398" s="136">
        <v>135</v>
      </c>
      <c r="AB398" s="136">
        <v>1</v>
      </c>
      <c r="AC398" s="136">
        <v>60</v>
      </c>
      <c r="AD398" s="133"/>
      <c r="AE398" s="137"/>
      <c r="AF398" s="135"/>
      <c r="AG398" s="134"/>
      <c r="AH398" s="131"/>
      <c r="AI398" s="131" t="s">
        <v>1474</v>
      </c>
      <c r="AJ398" s="131"/>
      <c r="AK398" s="131"/>
      <c r="AL398" s="138">
        <f t="shared" si="53"/>
        <v>0.54871791855203622</v>
      </c>
      <c r="AN398" s="73">
        <f>IF(SUMPRODUCT((A$14:A398=A398)*(B$14:B398=B398)*(D$14:D398=D398))&gt;1,0,1)</f>
        <v>1</v>
      </c>
      <c r="AO398" s="50" t="str">
        <f t="shared" si="49"/>
        <v>Contratos de prestación de servicios profesionales y de apoyo a la gestión</v>
      </c>
      <c r="AP398" s="50" t="str">
        <f t="shared" si="50"/>
        <v>Contratación directa</v>
      </c>
      <c r="AQ398" s="50" t="str">
        <f>IF(ISBLANK(G398),1,IFERROR(VLOOKUP(G398,Tipo!$C$12:$C$27,1,FALSE),"NO"))</f>
        <v>Prestación de servicios profesionales y de apoyo a la gestión, o para la ejecución de trabajos artísticos que sólo puedan encomendarse a determinadas personas naturales;</v>
      </c>
      <c r="AR398" s="50" t="str">
        <f t="shared" si="51"/>
        <v>Inversión</v>
      </c>
      <c r="AS398" s="50" t="str">
        <f>IF(ISBLANK(K398),1,IFERROR(VLOOKUP(K398,Eje_Pilar_Prop!C382:C483,1,FALSE),"NO"))</f>
        <v>NO</v>
      </c>
      <c r="AT398" s="50" t="str">
        <f t="shared" si="48"/>
        <v>SECOP II</v>
      </c>
      <c r="AU398" s="38">
        <f t="shared" si="52"/>
        <v>1</v>
      </c>
      <c r="AV398" s="50" t="str">
        <f t="shared" si="54"/>
        <v>Bogotá Mejor para Todos</v>
      </c>
    </row>
    <row r="399" spans="1:48" ht="45" customHeight="1">
      <c r="A399" s="204">
        <v>392</v>
      </c>
      <c r="B399" s="131">
        <v>2020</v>
      </c>
      <c r="C399" s="131" t="s">
        <v>353</v>
      </c>
      <c r="D399" s="210" t="s">
        <v>823</v>
      </c>
      <c r="E399" s="210" t="s">
        <v>140</v>
      </c>
      <c r="F399" s="210" t="s">
        <v>34</v>
      </c>
      <c r="G399" s="210" t="s">
        <v>161</v>
      </c>
      <c r="H399" s="229" t="s">
        <v>893</v>
      </c>
      <c r="I399" s="229" t="s">
        <v>135</v>
      </c>
      <c r="J399" s="229" t="s">
        <v>362</v>
      </c>
      <c r="K399" s="131">
        <v>45</v>
      </c>
      <c r="L399" s="234" t="str">
        <f>IF(ISERROR(VLOOKUP(K399,Eje_Pilar_Prop!$C$2:$E$104,2,FALSE))," ",VLOOKUP(K399,Eje_Pilar_Prop!$C$2:$E$104,2,FALSE))</f>
        <v>Gobernanza e influencia local, regional e internacional</v>
      </c>
      <c r="M399" s="234" t="str">
        <f>IF(ISERROR(VLOOKUP(K399,Eje_Pilar_Prop!$C$2:$E$104,3,FALSE))," ",VLOOKUP(K399,Eje_Pilar_Prop!$C$2:$E$104,3,FALSE))</f>
        <v>Eje Transversal 4 Gobierno Legitimo, Fortalecimiento Local y Eficiencia</v>
      </c>
      <c r="N399" s="132">
        <v>1501</v>
      </c>
      <c r="O399" s="133">
        <v>91294188</v>
      </c>
      <c r="P399" s="131" t="s">
        <v>1416</v>
      </c>
      <c r="Q399" s="239">
        <v>30000000</v>
      </c>
      <c r="R399" s="65"/>
      <c r="S399" s="48"/>
      <c r="T399" s="49">
        <v>1</v>
      </c>
      <c r="U399" s="239">
        <v>15000000</v>
      </c>
      <c r="V399" s="251">
        <f t="shared" si="47"/>
        <v>45000000</v>
      </c>
      <c r="W399" s="257">
        <v>25750000</v>
      </c>
      <c r="X399" s="135">
        <v>44057</v>
      </c>
      <c r="Y399" s="135">
        <v>44061</v>
      </c>
      <c r="Z399" s="135">
        <v>44244</v>
      </c>
      <c r="AA399" s="136">
        <v>120</v>
      </c>
      <c r="AB399" s="136">
        <v>1</v>
      </c>
      <c r="AC399" s="136">
        <v>60</v>
      </c>
      <c r="AD399" s="133"/>
      <c r="AE399" s="137"/>
      <c r="AF399" s="135"/>
      <c r="AG399" s="134"/>
      <c r="AH399" s="131"/>
      <c r="AI399" s="131" t="s">
        <v>1474</v>
      </c>
      <c r="AJ399" s="131"/>
      <c r="AK399" s="131"/>
      <c r="AL399" s="138">
        <f t="shared" si="53"/>
        <v>0.57222222222222219</v>
      </c>
      <c r="AN399" s="73">
        <f>IF(SUMPRODUCT((A$14:A399=A399)*(B$14:B399=B399)*(D$14:D399=D399))&gt;1,0,1)</f>
        <v>1</v>
      </c>
      <c r="AO399" s="50" t="str">
        <f t="shared" si="49"/>
        <v>Contratos de prestación de servicios profesionales y de apoyo a la gestión</v>
      </c>
      <c r="AP399" s="50" t="str">
        <f t="shared" si="50"/>
        <v>Contratación directa</v>
      </c>
      <c r="AQ399" s="50" t="str">
        <f>IF(ISBLANK(G399),1,IFERROR(VLOOKUP(G399,Tipo!$C$12:$C$27,1,FALSE),"NO"))</f>
        <v>Prestación de servicios profesionales y de apoyo a la gestión, o para la ejecución de trabajos artísticos que sólo puedan encomendarse a determinadas personas naturales;</v>
      </c>
      <c r="AR399" s="50" t="str">
        <f t="shared" si="51"/>
        <v>Inversión</v>
      </c>
      <c r="AS399" s="50" t="str">
        <f>IF(ISBLANK(K399),1,IFERROR(VLOOKUP(K399,Eje_Pilar_Prop!C383:C484,1,FALSE),"NO"))</f>
        <v>NO</v>
      </c>
      <c r="AT399" s="50" t="str">
        <f t="shared" si="48"/>
        <v>SECOP II</v>
      </c>
      <c r="AU399" s="38">
        <f t="shared" si="52"/>
        <v>1</v>
      </c>
      <c r="AV399" s="50" t="str">
        <f t="shared" si="54"/>
        <v>Bogotá Mejor para Todos</v>
      </c>
    </row>
    <row r="400" spans="1:48" ht="45" customHeight="1">
      <c r="A400" s="204">
        <v>393</v>
      </c>
      <c r="B400" s="131">
        <v>2020</v>
      </c>
      <c r="C400" s="131" t="s">
        <v>353</v>
      </c>
      <c r="D400" s="210" t="s">
        <v>824</v>
      </c>
      <c r="E400" s="210" t="s">
        <v>140</v>
      </c>
      <c r="F400" s="210" t="s">
        <v>34</v>
      </c>
      <c r="G400" s="210" t="s">
        <v>161</v>
      </c>
      <c r="H400" s="229" t="s">
        <v>1013</v>
      </c>
      <c r="I400" s="229" t="s">
        <v>135</v>
      </c>
      <c r="J400" s="229" t="s">
        <v>362</v>
      </c>
      <c r="K400" s="131">
        <v>45</v>
      </c>
      <c r="L400" s="234" t="str">
        <f>IF(ISERROR(VLOOKUP(K400,Eje_Pilar_Prop!$C$2:$E$104,2,FALSE))," ",VLOOKUP(K400,Eje_Pilar_Prop!$C$2:$E$104,2,FALSE))</f>
        <v>Gobernanza e influencia local, regional e internacional</v>
      </c>
      <c r="M400" s="234" t="str">
        <f>IF(ISERROR(VLOOKUP(K400,Eje_Pilar_Prop!$C$2:$E$104,3,FALSE))," ",VLOOKUP(K400,Eje_Pilar_Prop!$C$2:$E$104,3,FALSE))</f>
        <v>Eje Transversal 4 Gobierno Legitimo, Fortalecimiento Local y Eficiencia</v>
      </c>
      <c r="N400" s="132">
        <v>1501</v>
      </c>
      <c r="O400" s="133">
        <v>52354140</v>
      </c>
      <c r="P400" s="131" t="s">
        <v>1417</v>
      </c>
      <c r="Q400" s="239">
        <v>14000000</v>
      </c>
      <c r="R400" s="65"/>
      <c r="S400" s="48"/>
      <c r="T400" s="49">
        <v>1</v>
      </c>
      <c r="U400" s="239">
        <v>3500000</v>
      </c>
      <c r="V400" s="251">
        <f t="shared" si="47"/>
        <v>17500000</v>
      </c>
      <c r="W400" s="257">
        <v>12483333</v>
      </c>
      <c r="X400" s="135">
        <v>44057</v>
      </c>
      <c r="Y400" s="135">
        <v>44057</v>
      </c>
      <c r="Z400" s="135">
        <v>44209</v>
      </c>
      <c r="AA400" s="136">
        <v>120</v>
      </c>
      <c r="AB400" s="136">
        <v>1</v>
      </c>
      <c r="AC400" s="136">
        <v>30</v>
      </c>
      <c r="AD400" s="133"/>
      <c r="AE400" s="137"/>
      <c r="AF400" s="135"/>
      <c r="AG400" s="134"/>
      <c r="AH400" s="131"/>
      <c r="AI400" s="131"/>
      <c r="AJ400" s="131" t="s">
        <v>1474</v>
      </c>
      <c r="AK400" s="131"/>
      <c r="AL400" s="138">
        <f t="shared" si="53"/>
        <v>0.71333331428571434</v>
      </c>
      <c r="AN400" s="73">
        <f>IF(SUMPRODUCT((A$14:A400=A400)*(B$14:B400=B400)*(D$14:D400=D400))&gt;1,0,1)</f>
        <v>1</v>
      </c>
      <c r="AO400" s="50" t="str">
        <f t="shared" si="49"/>
        <v>Contratos de prestación de servicios profesionales y de apoyo a la gestión</v>
      </c>
      <c r="AP400" s="50" t="str">
        <f t="shared" si="50"/>
        <v>Contratación directa</v>
      </c>
      <c r="AQ400" s="50" t="str">
        <f>IF(ISBLANK(G400),1,IFERROR(VLOOKUP(G400,Tipo!$C$12:$C$27,1,FALSE),"NO"))</f>
        <v>Prestación de servicios profesionales y de apoyo a la gestión, o para la ejecución de trabajos artísticos que sólo puedan encomendarse a determinadas personas naturales;</v>
      </c>
      <c r="AR400" s="50" t="str">
        <f t="shared" si="51"/>
        <v>Inversión</v>
      </c>
      <c r="AS400" s="50" t="str">
        <f>IF(ISBLANK(K400),1,IFERROR(VLOOKUP(K400,Eje_Pilar_Prop!C384:C485,1,FALSE),"NO"))</f>
        <v>NO</v>
      </c>
      <c r="AT400" s="50" t="str">
        <f t="shared" si="48"/>
        <v>SECOP II</v>
      </c>
      <c r="AU400" s="38">
        <f t="shared" si="52"/>
        <v>1</v>
      </c>
      <c r="AV400" s="50" t="str">
        <f t="shared" si="54"/>
        <v>Bogotá Mejor para Todos</v>
      </c>
    </row>
    <row r="401" spans="1:48" ht="45" customHeight="1">
      <c r="A401" s="204">
        <v>394</v>
      </c>
      <c r="B401" s="131">
        <v>2020</v>
      </c>
      <c r="C401" s="131" t="s">
        <v>353</v>
      </c>
      <c r="D401" s="210" t="s">
        <v>825</v>
      </c>
      <c r="E401" s="210" t="s">
        <v>140</v>
      </c>
      <c r="F401" s="210" t="s">
        <v>34</v>
      </c>
      <c r="G401" s="210" t="s">
        <v>161</v>
      </c>
      <c r="H401" s="229" t="s">
        <v>931</v>
      </c>
      <c r="I401" s="229" t="s">
        <v>135</v>
      </c>
      <c r="J401" s="229" t="s">
        <v>362</v>
      </c>
      <c r="K401" s="131">
        <v>18</v>
      </c>
      <c r="L401" s="234" t="str">
        <f>IF(ISERROR(VLOOKUP(K401,Eje_Pilar_Prop!$C$2:$E$104,2,FALSE))," ",VLOOKUP(K401,Eje_Pilar_Prop!$C$2:$E$104,2,FALSE))</f>
        <v>Mejor movilidad para todos</v>
      </c>
      <c r="M401" s="234" t="str">
        <f>IF(ISERROR(VLOOKUP(K401,Eje_Pilar_Prop!$C$2:$E$104,3,FALSE))," ",VLOOKUP(K401,Eje_Pilar_Prop!$C$2:$E$104,3,FALSE))</f>
        <v>Pilar 2 Democracía Urbana</v>
      </c>
      <c r="N401" s="132">
        <v>1490</v>
      </c>
      <c r="O401" s="133">
        <v>1024473254</v>
      </c>
      <c r="P401" s="131" t="s">
        <v>1418</v>
      </c>
      <c r="Q401" s="239">
        <v>20000000</v>
      </c>
      <c r="R401" s="65"/>
      <c r="S401" s="48"/>
      <c r="T401" s="49">
        <v>1</v>
      </c>
      <c r="U401" s="239">
        <v>10000000</v>
      </c>
      <c r="V401" s="285">
        <f t="shared" si="47"/>
        <v>30000000</v>
      </c>
      <c r="W401" s="306">
        <v>14730000</v>
      </c>
      <c r="X401" s="135">
        <v>44057</v>
      </c>
      <c r="Y401" s="135">
        <v>44061</v>
      </c>
      <c r="Z401" s="135">
        <v>44244</v>
      </c>
      <c r="AA401" s="136">
        <v>120</v>
      </c>
      <c r="AB401" s="136">
        <v>1</v>
      </c>
      <c r="AC401" s="136">
        <v>60</v>
      </c>
      <c r="AD401" s="133"/>
      <c r="AE401" s="137"/>
      <c r="AF401" s="135"/>
      <c r="AG401" s="134"/>
      <c r="AH401" s="131"/>
      <c r="AI401" s="131" t="s">
        <v>1474</v>
      </c>
      <c r="AJ401" s="131"/>
      <c r="AK401" s="131"/>
      <c r="AL401" s="138">
        <f t="shared" si="53"/>
        <v>0.49099999999999999</v>
      </c>
      <c r="AN401" s="73">
        <f>IF(SUMPRODUCT((A$14:A401=A401)*(B$14:B401=B401)*(D$14:D401=D401))&gt;1,0,1)</f>
        <v>1</v>
      </c>
      <c r="AO401" s="50" t="str">
        <f t="shared" si="49"/>
        <v>Contratos de prestación de servicios profesionales y de apoyo a la gestión</v>
      </c>
      <c r="AP401" s="50" t="str">
        <f t="shared" si="50"/>
        <v>Contratación directa</v>
      </c>
      <c r="AQ401" s="50" t="str">
        <f>IF(ISBLANK(G401),1,IFERROR(VLOOKUP(G401,Tipo!$C$12:$C$27,1,FALSE),"NO"))</f>
        <v>Prestación de servicios profesionales y de apoyo a la gestión, o para la ejecución de trabajos artísticos que sólo puedan encomendarse a determinadas personas naturales;</v>
      </c>
      <c r="AR401" s="50" t="str">
        <f t="shared" si="51"/>
        <v>Inversión</v>
      </c>
      <c r="AS401" s="50" t="str">
        <f>IF(ISBLANK(K401),1,IFERROR(VLOOKUP(K401,Eje_Pilar_Prop!C385:C486,1,FALSE),"NO"))</f>
        <v>NO</v>
      </c>
      <c r="AT401" s="50" t="str">
        <f t="shared" si="48"/>
        <v>SECOP II</v>
      </c>
      <c r="AU401" s="38">
        <f t="shared" si="52"/>
        <v>1</v>
      </c>
      <c r="AV401" s="50" t="str">
        <f t="shared" si="54"/>
        <v>Bogotá Mejor para Todos</v>
      </c>
    </row>
    <row r="402" spans="1:48" ht="45" customHeight="1">
      <c r="A402" s="204">
        <v>395</v>
      </c>
      <c r="B402" s="131">
        <v>2020</v>
      </c>
      <c r="C402" s="131" t="s">
        <v>353</v>
      </c>
      <c r="D402" s="210" t="s">
        <v>826</v>
      </c>
      <c r="E402" s="210" t="s">
        <v>140</v>
      </c>
      <c r="F402" s="210" t="s">
        <v>34</v>
      </c>
      <c r="G402" s="210" t="s">
        <v>161</v>
      </c>
      <c r="H402" s="229" t="s">
        <v>893</v>
      </c>
      <c r="I402" s="229" t="s">
        <v>135</v>
      </c>
      <c r="J402" s="229" t="s">
        <v>362</v>
      </c>
      <c r="K402" s="131">
        <v>45</v>
      </c>
      <c r="L402" s="234" t="str">
        <f>IF(ISERROR(VLOOKUP(K402,Eje_Pilar_Prop!$C$2:$E$104,2,FALSE))," ",VLOOKUP(K402,Eje_Pilar_Prop!$C$2:$E$104,2,FALSE))</f>
        <v>Gobernanza e influencia local, regional e internacional</v>
      </c>
      <c r="M402" s="234" t="str">
        <f>IF(ISERROR(VLOOKUP(K402,Eje_Pilar_Prop!$C$2:$E$104,3,FALSE))," ",VLOOKUP(K402,Eje_Pilar_Prop!$C$2:$E$104,3,FALSE))</f>
        <v>Eje Transversal 4 Gobierno Legitimo, Fortalecimiento Local y Eficiencia</v>
      </c>
      <c r="N402" s="132">
        <v>1501</v>
      </c>
      <c r="O402" s="133">
        <v>1118552792</v>
      </c>
      <c r="P402" s="131" t="s">
        <v>1419</v>
      </c>
      <c r="Q402" s="239">
        <v>16800000</v>
      </c>
      <c r="R402" s="65"/>
      <c r="S402" s="48"/>
      <c r="T402" s="49">
        <v>1</v>
      </c>
      <c r="U402" s="239">
        <v>8400000</v>
      </c>
      <c r="V402" s="251">
        <f t="shared" ref="V402:V559" si="55">+Q402+S402+U402</f>
        <v>25200000</v>
      </c>
      <c r="W402" s="257">
        <v>14000000</v>
      </c>
      <c r="X402" s="135">
        <v>44063</v>
      </c>
      <c r="Y402" s="135">
        <v>44064</v>
      </c>
      <c r="Z402" s="135">
        <v>44247</v>
      </c>
      <c r="AA402" s="136">
        <v>120</v>
      </c>
      <c r="AB402" s="136">
        <v>1</v>
      </c>
      <c r="AC402" s="136">
        <v>60</v>
      </c>
      <c r="AD402" s="133"/>
      <c r="AE402" s="137"/>
      <c r="AF402" s="135"/>
      <c r="AG402" s="134"/>
      <c r="AH402" s="131"/>
      <c r="AI402" s="131" t="s">
        <v>1474</v>
      </c>
      <c r="AJ402" s="131"/>
      <c r="AK402" s="131"/>
      <c r="AL402" s="138">
        <f t="shared" si="53"/>
        <v>0.55555555555555558</v>
      </c>
      <c r="AN402" s="73">
        <f>IF(SUMPRODUCT((A$14:A402=A402)*(B$14:B402=B402)*(D$14:D402=D402))&gt;1,0,1)</f>
        <v>1</v>
      </c>
      <c r="AO402" s="50" t="str">
        <f t="shared" si="49"/>
        <v>Contratos de prestación de servicios profesionales y de apoyo a la gestión</v>
      </c>
      <c r="AP402" s="50" t="str">
        <f t="shared" si="50"/>
        <v>Contratación directa</v>
      </c>
      <c r="AQ402" s="50" t="str">
        <f>IF(ISBLANK(G402),1,IFERROR(VLOOKUP(G402,Tipo!$C$12:$C$27,1,FALSE),"NO"))</f>
        <v>Prestación de servicios profesionales y de apoyo a la gestión, o para la ejecución de trabajos artísticos que sólo puedan encomendarse a determinadas personas naturales;</v>
      </c>
      <c r="AR402" s="50" t="str">
        <f t="shared" si="51"/>
        <v>Inversión</v>
      </c>
      <c r="AS402" s="50" t="str">
        <f>IF(ISBLANK(K402),1,IFERROR(VLOOKUP(K402,Eje_Pilar_Prop!C386:C487,1,FALSE),"NO"))</f>
        <v>NO</v>
      </c>
      <c r="AT402" s="50" t="str">
        <f t="shared" si="48"/>
        <v>SECOP II</v>
      </c>
      <c r="AU402" s="38">
        <f t="shared" si="52"/>
        <v>1</v>
      </c>
      <c r="AV402" s="50" t="str">
        <f t="shared" si="54"/>
        <v>Bogotá Mejor para Todos</v>
      </c>
    </row>
    <row r="403" spans="1:48" ht="45" customHeight="1">
      <c r="A403" s="204">
        <v>396</v>
      </c>
      <c r="B403" s="131">
        <v>2020</v>
      </c>
      <c r="C403" s="131" t="s">
        <v>353</v>
      </c>
      <c r="D403" s="210" t="s">
        <v>827</v>
      </c>
      <c r="E403" s="210" t="s">
        <v>140</v>
      </c>
      <c r="F403" s="210" t="s">
        <v>34</v>
      </c>
      <c r="G403" s="210" t="s">
        <v>161</v>
      </c>
      <c r="H403" s="229" t="s">
        <v>1054</v>
      </c>
      <c r="I403" s="229" t="s">
        <v>135</v>
      </c>
      <c r="J403" s="229" t="s">
        <v>362</v>
      </c>
      <c r="K403" s="131">
        <v>45</v>
      </c>
      <c r="L403" s="234" t="str">
        <f>IF(ISERROR(VLOOKUP(K403,Eje_Pilar_Prop!$C$2:$E$104,2,FALSE))," ",VLOOKUP(K403,Eje_Pilar_Prop!$C$2:$E$104,2,FALSE))</f>
        <v>Gobernanza e influencia local, regional e internacional</v>
      </c>
      <c r="M403" s="234" t="str">
        <f>IF(ISERROR(VLOOKUP(K403,Eje_Pilar_Prop!$C$2:$E$104,3,FALSE))," ",VLOOKUP(K403,Eje_Pilar_Prop!$C$2:$E$104,3,FALSE))</f>
        <v>Eje Transversal 4 Gobierno Legitimo, Fortalecimiento Local y Eficiencia</v>
      </c>
      <c r="N403" s="132">
        <v>1501</v>
      </c>
      <c r="O403" s="133">
        <v>51864992</v>
      </c>
      <c r="P403" s="131" t="s">
        <v>1420</v>
      </c>
      <c r="Q403" s="239">
        <v>16800000</v>
      </c>
      <c r="R403" s="65"/>
      <c r="S403" s="48"/>
      <c r="T403" s="49">
        <v>1</v>
      </c>
      <c r="U403" s="239">
        <v>8400000</v>
      </c>
      <c r="V403" s="251">
        <f t="shared" si="55"/>
        <v>25200000</v>
      </c>
      <c r="W403" s="257">
        <v>13580000</v>
      </c>
      <c r="X403" s="135">
        <v>44057</v>
      </c>
      <c r="Y403" s="135">
        <v>44061</v>
      </c>
      <c r="Z403" s="135">
        <v>44250</v>
      </c>
      <c r="AA403" s="136">
        <v>120</v>
      </c>
      <c r="AB403" s="136">
        <v>1</v>
      </c>
      <c r="AC403" s="136">
        <v>60</v>
      </c>
      <c r="AD403" s="133"/>
      <c r="AE403" s="137"/>
      <c r="AF403" s="135"/>
      <c r="AG403" s="134"/>
      <c r="AH403" s="131"/>
      <c r="AI403" s="131" t="s">
        <v>1474</v>
      </c>
      <c r="AJ403" s="131"/>
      <c r="AK403" s="131"/>
      <c r="AL403" s="138">
        <f t="shared" si="53"/>
        <v>0.53888888888888886</v>
      </c>
      <c r="AN403" s="73">
        <f>IF(SUMPRODUCT((A$14:A403=A403)*(B$14:B403=B403)*(D$14:D403=D403))&gt;1,0,1)</f>
        <v>1</v>
      </c>
      <c r="AO403" s="50" t="str">
        <f t="shared" si="49"/>
        <v>Contratos de prestación de servicios profesionales y de apoyo a la gestión</v>
      </c>
      <c r="AP403" s="50" t="str">
        <f t="shared" si="50"/>
        <v>Contratación directa</v>
      </c>
      <c r="AQ403" s="50" t="str">
        <f>IF(ISBLANK(G403),1,IFERROR(VLOOKUP(G403,Tipo!$C$12:$C$27,1,FALSE),"NO"))</f>
        <v>Prestación de servicios profesionales y de apoyo a la gestión, o para la ejecución de trabajos artísticos que sólo puedan encomendarse a determinadas personas naturales;</v>
      </c>
      <c r="AR403" s="50" t="str">
        <f t="shared" si="51"/>
        <v>Inversión</v>
      </c>
      <c r="AS403" s="50" t="str">
        <f>IF(ISBLANK(K403),1,IFERROR(VLOOKUP(K403,Eje_Pilar_Prop!C387:C488,1,FALSE),"NO"))</f>
        <v>NO</v>
      </c>
      <c r="AT403" s="50" t="str">
        <f t="shared" ref="AT403:AT558" si="56">IF(ISBLANK(C403),1,IFERROR(VLOOKUP(C403,SECOP,1,FALSE),"NO"))</f>
        <v>SECOP II</v>
      </c>
      <c r="AU403" s="38">
        <f t="shared" si="52"/>
        <v>1</v>
      </c>
      <c r="AV403" s="50" t="str">
        <f t="shared" si="54"/>
        <v>Bogotá Mejor para Todos</v>
      </c>
    </row>
    <row r="404" spans="1:48" ht="45" customHeight="1">
      <c r="A404" s="204">
        <v>397</v>
      </c>
      <c r="B404" s="131">
        <v>2020</v>
      </c>
      <c r="C404" s="131" t="s">
        <v>353</v>
      </c>
      <c r="D404" s="210" t="s">
        <v>828</v>
      </c>
      <c r="E404" s="210" t="s">
        <v>140</v>
      </c>
      <c r="F404" s="210" t="s">
        <v>34</v>
      </c>
      <c r="G404" s="210" t="s">
        <v>161</v>
      </c>
      <c r="H404" s="229" t="s">
        <v>1050</v>
      </c>
      <c r="I404" s="229" t="s">
        <v>135</v>
      </c>
      <c r="J404" s="229" t="s">
        <v>362</v>
      </c>
      <c r="K404" s="131">
        <v>45</v>
      </c>
      <c r="L404" s="234" t="str">
        <f>IF(ISERROR(VLOOKUP(K404,Eje_Pilar_Prop!$C$2:$E$104,2,FALSE))," ",VLOOKUP(K404,Eje_Pilar_Prop!$C$2:$E$104,2,FALSE))</f>
        <v>Gobernanza e influencia local, regional e internacional</v>
      </c>
      <c r="M404" s="234" t="str">
        <f>IF(ISERROR(VLOOKUP(K404,Eje_Pilar_Prop!$C$2:$E$104,3,FALSE))," ",VLOOKUP(K404,Eje_Pilar_Prop!$C$2:$E$104,3,FALSE))</f>
        <v>Eje Transversal 4 Gobierno Legitimo, Fortalecimiento Local y Eficiencia</v>
      </c>
      <c r="N404" s="132">
        <v>1501</v>
      </c>
      <c r="O404" s="133">
        <v>79692123</v>
      </c>
      <c r="P404" s="131" t="s">
        <v>1421</v>
      </c>
      <c r="Q404" s="239">
        <v>18000000</v>
      </c>
      <c r="R404" s="65"/>
      <c r="S404" s="48"/>
      <c r="T404" s="49">
        <v>1</v>
      </c>
      <c r="U404" s="239">
        <v>9000000</v>
      </c>
      <c r="V404" s="251">
        <f t="shared" si="55"/>
        <v>27000000</v>
      </c>
      <c r="W404" s="257">
        <v>15150000</v>
      </c>
      <c r="X404" s="135">
        <v>44062</v>
      </c>
      <c r="Y404" s="135">
        <v>44063</v>
      </c>
      <c r="Z404" s="135">
        <v>44246</v>
      </c>
      <c r="AA404" s="136">
        <v>120</v>
      </c>
      <c r="AB404" s="136">
        <v>1</v>
      </c>
      <c r="AC404" s="136">
        <v>60</v>
      </c>
      <c r="AD404" s="133"/>
      <c r="AE404" s="137"/>
      <c r="AF404" s="135"/>
      <c r="AG404" s="134"/>
      <c r="AH404" s="131"/>
      <c r="AI404" s="131" t="s">
        <v>1474</v>
      </c>
      <c r="AJ404" s="131"/>
      <c r="AK404" s="131"/>
      <c r="AL404" s="138">
        <f t="shared" si="53"/>
        <v>0.56111111111111112</v>
      </c>
      <c r="AN404" s="73">
        <f>IF(SUMPRODUCT((A$14:A404=A404)*(B$14:B404=B404)*(D$14:D404=D404))&gt;1,0,1)</f>
        <v>1</v>
      </c>
      <c r="AO404" s="50" t="str">
        <f t="shared" si="49"/>
        <v>Contratos de prestación de servicios profesionales y de apoyo a la gestión</v>
      </c>
      <c r="AP404" s="50" t="str">
        <f t="shared" si="50"/>
        <v>Contratación directa</v>
      </c>
      <c r="AQ404" s="50" t="str">
        <f>IF(ISBLANK(G404),1,IFERROR(VLOOKUP(G404,Tipo!$C$12:$C$27,1,FALSE),"NO"))</f>
        <v>Prestación de servicios profesionales y de apoyo a la gestión, o para la ejecución de trabajos artísticos que sólo puedan encomendarse a determinadas personas naturales;</v>
      </c>
      <c r="AR404" s="50" t="str">
        <f t="shared" si="51"/>
        <v>Inversión</v>
      </c>
      <c r="AS404" s="50" t="str">
        <f>IF(ISBLANK(K404),1,IFERROR(VLOOKUP(K404,Eje_Pilar_Prop!C388:C489,1,FALSE),"NO"))</f>
        <v>NO</v>
      </c>
      <c r="AT404" s="50" t="str">
        <f t="shared" si="56"/>
        <v>SECOP II</v>
      </c>
      <c r="AU404" s="38">
        <f t="shared" si="52"/>
        <v>1</v>
      </c>
      <c r="AV404" s="50" t="str">
        <f t="shared" si="54"/>
        <v>Bogotá Mejor para Todos</v>
      </c>
    </row>
    <row r="405" spans="1:48" ht="45" customHeight="1">
      <c r="A405" s="204">
        <v>398</v>
      </c>
      <c r="B405" s="131">
        <v>2020</v>
      </c>
      <c r="C405" s="131" t="s">
        <v>353</v>
      </c>
      <c r="D405" s="210" t="s">
        <v>829</v>
      </c>
      <c r="E405" s="210" t="s">
        <v>140</v>
      </c>
      <c r="F405" s="210" t="s">
        <v>34</v>
      </c>
      <c r="G405" s="210" t="s">
        <v>161</v>
      </c>
      <c r="H405" s="229" t="s">
        <v>1055</v>
      </c>
      <c r="I405" s="229" t="s">
        <v>135</v>
      </c>
      <c r="J405" s="229" t="s">
        <v>362</v>
      </c>
      <c r="K405" s="131">
        <v>45</v>
      </c>
      <c r="L405" s="234" t="str">
        <f>IF(ISERROR(VLOOKUP(K405,Eje_Pilar_Prop!$C$2:$E$104,2,FALSE))," ",VLOOKUP(K405,Eje_Pilar_Prop!$C$2:$E$104,2,FALSE))</f>
        <v>Gobernanza e influencia local, regional e internacional</v>
      </c>
      <c r="M405" s="234" t="str">
        <f>IF(ISERROR(VLOOKUP(K405,Eje_Pilar_Prop!$C$2:$E$104,3,FALSE))," ",VLOOKUP(K405,Eje_Pilar_Prop!$C$2:$E$104,3,FALSE))</f>
        <v>Eje Transversal 4 Gobierno Legitimo, Fortalecimiento Local y Eficiencia</v>
      </c>
      <c r="N405" s="132">
        <v>1501</v>
      </c>
      <c r="O405" s="133">
        <v>41658830</v>
      </c>
      <c r="P405" s="131" t="s">
        <v>1249</v>
      </c>
      <c r="Q405" s="239">
        <v>26000000</v>
      </c>
      <c r="R405" s="65"/>
      <c r="S405" s="48"/>
      <c r="T405" s="49">
        <v>1</v>
      </c>
      <c r="U405" s="239">
        <v>13000000</v>
      </c>
      <c r="V405" s="251">
        <f t="shared" si="55"/>
        <v>39000000</v>
      </c>
      <c r="W405" s="257">
        <v>19500000</v>
      </c>
      <c r="X405" s="135">
        <v>44063</v>
      </c>
      <c r="Y405" s="135">
        <v>44064</v>
      </c>
      <c r="Z405" s="135">
        <v>44247</v>
      </c>
      <c r="AA405" s="136">
        <v>120</v>
      </c>
      <c r="AB405" s="136">
        <v>1</v>
      </c>
      <c r="AC405" s="136">
        <v>60</v>
      </c>
      <c r="AD405" s="133"/>
      <c r="AE405" s="137"/>
      <c r="AF405" s="135"/>
      <c r="AG405" s="134"/>
      <c r="AH405" s="131"/>
      <c r="AI405" s="131" t="s">
        <v>1474</v>
      </c>
      <c r="AJ405" s="131"/>
      <c r="AK405" s="131"/>
      <c r="AL405" s="138">
        <f t="shared" si="53"/>
        <v>0.5</v>
      </c>
      <c r="AN405" s="73">
        <f>IF(SUMPRODUCT((A$14:A405=A405)*(B$14:B405=B405)*(D$14:D405=D405))&gt;1,0,1)</f>
        <v>1</v>
      </c>
      <c r="AO405" s="50" t="str">
        <f t="shared" si="49"/>
        <v>Contratos de prestación de servicios profesionales y de apoyo a la gestión</v>
      </c>
      <c r="AP405" s="50" t="str">
        <f t="shared" si="50"/>
        <v>Contratación directa</v>
      </c>
      <c r="AQ405" s="50" t="str">
        <f>IF(ISBLANK(G405),1,IFERROR(VLOOKUP(G405,Tipo!$C$12:$C$27,1,FALSE),"NO"))</f>
        <v>Prestación de servicios profesionales y de apoyo a la gestión, o para la ejecución de trabajos artísticos que sólo puedan encomendarse a determinadas personas naturales;</v>
      </c>
      <c r="AR405" s="50" t="str">
        <f t="shared" si="51"/>
        <v>Inversión</v>
      </c>
      <c r="AS405" s="50" t="str">
        <f>IF(ISBLANK(K405),1,IFERROR(VLOOKUP(K405,Eje_Pilar_Prop!C389:C490,1,FALSE),"NO"))</f>
        <v>NO</v>
      </c>
      <c r="AT405" s="50" t="str">
        <f t="shared" si="56"/>
        <v>SECOP II</v>
      </c>
      <c r="AU405" s="38">
        <f t="shared" si="52"/>
        <v>1</v>
      </c>
      <c r="AV405" s="50" t="str">
        <f t="shared" si="54"/>
        <v>Bogotá Mejor para Todos</v>
      </c>
    </row>
    <row r="406" spans="1:48" ht="45" customHeight="1">
      <c r="A406" s="204">
        <v>399</v>
      </c>
      <c r="B406" s="131">
        <v>2020</v>
      </c>
      <c r="C406" s="131" t="s">
        <v>353</v>
      </c>
      <c r="D406" s="210" t="s">
        <v>830</v>
      </c>
      <c r="E406" s="210" t="s">
        <v>140</v>
      </c>
      <c r="F406" s="210" t="s">
        <v>34</v>
      </c>
      <c r="G406" s="210" t="s">
        <v>161</v>
      </c>
      <c r="H406" s="229" t="s">
        <v>1056</v>
      </c>
      <c r="I406" s="229" t="s">
        <v>135</v>
      </c>
      <c r="J406" s="229" t="s">
        <v>362</v>
      </c>
      <c r="K406" s="131">
        <v>45</v>
      </c>
      <c r="L406" s="234" t="str">
        <f>IF(ISERROR(VLOOKUP(K406,Eje_Pilar_Prop!$C$2:$E$104,2,FALSE))," ",VLOOKUP(K406,Eje_Pilar_Prop!$C$2:$E$104,2,FALSE))</f>
        <v>Gobernanza e influencia local, regional e internacional</v>
      </c>
      <c r="M406" s="234" t="str">
        <f>IF(ISERROR(VLOOKUP(K406,Eje_Pilar_Prop!$C$2:$E$104,3,FALSE))," ",VLOOKUP(K406,Eje_Pilar_Prop!$C$2:$E$104,3,FALSE))</f>
        <v>Eje Transversal 4 Gobierno Legitimo, Fortalecimiento Local y Eficiencia</v>
      </c>
      <c r="N406" s="132">
        <v>1501</v>
      </c>
      <c r="O406" s="133">
        <v>52331883</v>
      </c>
      <c r="P406" s="131" t="s">
        <v>1422</v>
      </c>
      <c r="Q406" s="239">
        <v>11600000</v>
      </c>
      <c r="R406" s="65"/>
      <c r="S406" s="48"/>
      <c r="T406" s="49">
        <v>0</v>
      </c>
      <c r="U406" s="239">
        <v>0</v>
      </c>
      <c r="V406" s="251">
        <f t="shared" si="55"/>
        <v>11600000</v>
      </c>
      <c r="W406" s="257">
        <v>9763333</v>
      </c>
      <c r="X406" s="135">
        <v>44063</v>
      </c>
      <c r="Y406" s="135">
        <v>44063</v>
      </c>
      <c r="Z406" s="135">
        <v>44184</v>
      </c>
      <c r="AA406" s="136">
        <v>120</v>
      </c>
      <c r="AB406" s="136">
        <v>0</v>
      </c>
      <c r="AC406" s="136">
        <v>0</v>
      </c>
      <c r="AD406" s="133"/>
      <c r="AE406" s="137"/>
      <c r="AF406" s="135"/>
      <c r="AG406" s="134"/>
      <c r="AH406" s="131"/>
      <c r="AI406" s="131"/>
      <c r="AJ406" s="131" t="s">
        <v>1474</v>
      </c>
      <c r="AK406" s="131"/>
      <c r="AL406" s="138">
        <f t="shared" si="53"/>
        <v>0.84166663793103447</v>
      </c>
      <c r="AN406" s="73">
        <f>IF(SUMPRODUCT((A$14:A406=A406)*(B$14:B406=B406)*(D$14:D406=D406))&gt;1,0,1)</f>
        <v>1</v>
      </c>
      <c r="AO406" s="50" t="str">
        <f t="shared" ref="AO406:AO559" si="57">IF(ISBLANK(E406),1,IFERROR(VLOOKUP(E406,tipo,1,FALSE),"NO"))</f>
        <v>Contratos de prestación de servicios profesionales y de apoyo a la gestión</v>
      </c>
      <c r="AP406" s="50" t="str">
        <f t="shared" ref="AP406:AP559" si="58">IF(ISBLANK(F406),1,IFERROR(VLOOKUP(F406,modal,1,FALSE),"NO"))</f>
        <v>Contratación directa</v>
      </c>
      <c r="AQ406" s="50" t="str">
        <f>IF(ISBLANK(G406),1,IFERROR(VLOOKUP(G406,Tipo!$C$12:$C$27,1,FALSE),"NO"))</f>
        <v>Prestación de servicios profesionales y de apoyo a la gestión, o para la ejecución de trabajos artísticos que sólo puedan encomendarse a determinadas personas naturales;</v>
      </c>
      <c r="AR406" s="50" t="str">
        <f t="shared" ref="AR406:AR559" si="59">IF(ISBLANK(I406),1,IFERROR(VLOOKUP(I406,afectacion,1,FALSE),"NO"))</f>
        <v>Inversión</v>
      </c>
      <c r="AS406" s="50" t="str">
        <f>IF(ISBLANK(K406),1,IFERROR(VLOOKUP(K406,Eje_Pilar_Prop!C390:C491,1,FALSE),"NO"))</f>
        <v>NO</v>
      </c>
      <c r="AT406" s="50" t="str">
        <f t="shared" si="56"/>
        <v>SECOP II</v>
      </c>
      <c r="AU406" s="38">
        <f t="shared" si="52"/>
        <v>1</v>
      </c>
      <c r="AV406" s="50" t="str">
        <f t="shared" si="54"/>
        <v>Bogotá Mejor para Todos</v>
      </c>
    </row>
    <row r="407" spans="1:48" ht="45" customHeight="1">
      <c r="A407" s="204">
        <v>400</v>
      </c>
      <c r="B407" s="131">
        <v>2020</v>
      </c>
      <c r="C407" s="131" t="s">
        <v>353</v>
      </c>
      <c r="D407" s="210" t="s">
        <v>831</v>
      </c>
      <c r="E407" s="210" t="s">
        <v>140</v>
      </c>
      <c r="F407" s="210" t="s">
        <v>34</v>
      </c>
      <c r="G407" s="210" t="s">
        <v>161</v>
      </c>
      <c r="H407" s="229" t="s">
        <v>1048</v>
      </c>
      <c r="I407" s="229" t="s">
        <v>135</v>
      </c>
      <c r="J407" s="229" t="s">
        <v>362</v>
      </c>
      <c r="K407" s="131">
        <v>45</v>
      </c>
      <c r="L407" s="234" t="str">
        <f>IF(ISERROR(VLOOKUP(K407,Eje_Pilar_Prop!$C$2:$E$104,2,FALSE))," ",VLOOKUP(K407,Eje_Pilar_Prop!$C$2:$E$104,2,FALSE))</f>
        <v>Gobernanza e influencia local, regional e internacional</v>
      </c>
      <c r="M407" s="234" t="str">
        <f>IF(ISERROR(VLOOKUP(K407,Eje_Pilar_Prop!$C$2:$E$104,3,FALSE))," ",VLOOKUP(K407,Eje_Pilar_Prop!$C$2:$E$104,3,FALSE))</f>
        <v>Eje Transversal 4 Gobierno Legitimo, Fortalecimiento Local y Eficiencia</v>
      </c>
      <c r="N407" s="132">
        <v>1501</v>
      </c>
      <c r="O407" s="133">
        <v>5230855</v>
      </c>
      <c r="P407" s="131" t="s">
        <v>1423</v>
      </c>
      <c r="Q407" s="239">
        <v>18000000</v>
      </c>
      <c r="R407" s="65"/>
      <c r="S407" s="48"/>
      <c r="T407" s="49">
        <v>1</v>
      </c>
      <c r="U407" s="239">
        <v>9000000</v>
      </c>
      <c r="V407" s="251">
        <f t="shared" si="55"/>
        <v>27000000</v>
      </c>
      <c r="W407" s="257">
        <v>14550000</v>
      </c>
      <c r="X407" s="135">
        <v>44064</v>
      </c>
      <c r="Y407" s="135">
        <v>44067</v>
      </c>
      <c r="Z407" s="135">
        <v>44250</v>
      </c>
      <c r="AA407" s="136">
        <v>120</v>
      </c>
      <c r="AB407" s="136">
        <v>1</v>
      </c>
      <c r="AC407" s="136">
        <v>60</v>
      </c>
      <c r="AD407" s="133"/>
      <c r="AE407" s="137"/>
      <c r="AF407" s="135"/>
      <c r="AG407" s="134"/>
      <c r="AH407" s="131"/>
      <c r="AI407" s="131" t="s">
        <v>1474</v>
      </c>
      <c r="AJ407" s="131"/>
      <c r="AK407" s="131"/>
      <c r="AL407" s="138">
        <f t="shared" si="53"/>
        <v>0.53888888888888886</v>
      </c>
      <c r="AN407" s="73">
        <f>IF(SUMPRODUCT((A$14:A407=A407)*(B$14:B407=B407)*(D$14:D407=D407))&gt;1,0,1)</f>
        <v>1</v>
      </c>
      <c r="AO407" s="50" t="str">
        <f t="shared" si="57"/>
        <v>Contratos de prestación de servicios profesionales y de apoyo a la gestión</v>
      </c>
      <c r="AP407" s="50" t="str">
        <f t="shared" si="58"/>
        <v>Contratación directa</v>
      </c>
      <c r="AQ407" s="50" t="str">
        <f>IF(ISBLANK(G407),1,IFERROR(VLOOKUP(G407,Tipo!$C$12:$C$27,1,FALSE),"NO"))</f>
        <v>Prestación de servicios profesionales y de apoyo a la gestión, o para la ejecución de trabajos artísticos que sólo puedan encomendarse a determinadas personas naturales;</v>
      </c>
      <c r="AR407" s="50" t="str">
        <f t="shared" si="59"/>
        <v>Inversión</v>
      </c>
      <c r="AS407" s="50" t="str">
        <f>IF(ISBLANK(K407),1,IFERROR(VLOOKUP(K407,Eje_Pilar_Prop!C391:C492,1,FALSE),"NO"))</f>
        <v>NO</v>
      </c>
      <c r="AT407" s="50" t="str">
        <f t="shared" si="56"/>
        <v>SECOP II</v>
      </c>
      <c r="AU407" s="38">
        <f t="shared" si="52"/>
        <v>1</v>
      </c>
      <c r="AV407" s="50" t="str">
        <f t="shared" si="54"/>
        <v>Bogotá Mejor para Todos</v>
      </c>
    </row>
    <row r="408" spans="1:48" ht="45" customHeight="1">
      <c r="A408" s="204">
        <v>401</v>
      </c>
      <c r="B408" s="131">
        <v>2020</v>
      </c>
      <c r="C408" s="131" t="s">
        <v>353</v>
      </c>
      <c r="D408" s="210" t="s">
        <v>832</v>
      </c>
      <c r="E408" s="210" t="s">
        <v>140</v>
      </c>
      <c r="F408" s="210" t="s">
        <v>34</v>
      </c>
      <c r="G408" s="210" t="s">
        <v>161</v>
      </c>
      <c r="H408" s="229" t="s">
        <v>1057</v>
      </c>
      <c r="I408" s="229" t="s">
        <v>135</v>
      </c>
      <c r="J408" s="229" t="s">
        <v>362</v>
      </c>
      <c r="K408" s="131">
        <v>45</v>
      </c>
      <c r="L408" s="234" t="str">
        <f>IF(ISERROR(VLOOKUP(K408,Eje_Pilar_Prop!$C$2:$E$104,2,FALSE))," ",VLOOKUP(K408,Eje_Pilar_Prop!$C$2:$E$104,2,FALSE))</f>
        <v>Gobernanza e influencia local, regional e internacional</v>
      </c>
      <c r="M408" s="234" t="str">
        <f>IF(ISERROR(VLOOKUP(K408,Eje_Pilar_Prop!$C$2:$E$104,3,FALSE))," ",VLOOKUP(K408,Eje_Pilar_Prop!$C$2:$E$104,3,FALSE))</f>
        <v>Eje Transversal 4 Gobierno Legitimo, Fortalecimiento Local y Eficiencia</v>
      </c>
      <c r="N408" s="132">
        <v>1501</v>
      </c>
      <c r="O408" s="133">
        <v>86068362</v>
      </c>
      <c r="P408" s="131" t="s">
        <v>1424</v>
      </c>
      <c r="Q408" s="239">
        <v>20000000</v>
      </c>
      <c r="R408" s="65"/>
      <c r="S408" s="48"/>
      <c r="T408" s="49">
        <v>1</v>
      </c>
      <c r="U408" s="239">
        <v>10000000</v>
      </c>
      <c r="V408" s="251">
        <f t="shared" si="55"/>
        <v>30000000</v>
      </c>
      <c r="W408" s="257">
        <v>16666667</v>
      </c>
      <c r="X408" s="135">
        <v>44064</v>
      </c>
      <c r="Y408" s="135">
        <v>44064</v>
      </c>
      <c r="Z408" s="135">
        <v>44247</v>
      </c>
      <c r="AA408" s="136">
        <v>120</v>
      </c>
      <c r="AB408" s="136">
        <v>1</v>
      </c>
      <c r="AC408" s="136">
        <v>60</v>
      </c>
      <c r="AD408" s="133"/>
      <c r="AE408" s="137"/>
      <c r="AF408" s="135"/>
      <c r="AG408" s="134"/>
      <c r="AH408" s="131"/>
      <c r="AI408" s="131" t="s">
        <v>1474</v>
      </c>
      <c r="AJ408" s="131"/>
      <c r="AK408" s="131"/>
      <c r="AL408" s="138">
        <f t="shared" si="53"/>
        <v>0.55555556666666661</v>
      </c>
      <c r="AN408" s="73">
        <f>IF(SUMPRODUCT((A$14:A408=A408)*(B$14:B408=B408)*(D$14:D408=D408))&gt;1,0,1)</f>
        <v>1</v>
      </c>
      <c r="AO408" s="50" t="str">
        <f t="shared" si="57"/>
        <v>Contratos de prestación de servicios profesionales y de apoyo a la gestión</v>
      </c>
      <c r="AP408" s="50" t="str">
        <f t="shared" si="58"/>
        <v>Contratación directa</v>
      </c>
      <c r="AQ408" s="50" t="str">
        <f>IF(ISBLANK(G408),1,IFERROR(VLOOKUP(G408,Tipo!$C$12:$C$27,1,FALSE),"NO"))</f>
        <v>Prestación de servicios profesionales y de apoyo a la gestión, o para la ejecución de trabajos artísticos que sólo puedan encomendarse a determinadas personas naturales;</v>
      </c>
      <c r="AR408" s="50" t="str">
        <f t="shared" si="59"/>
        <v>Inversión</v>
      </c>
      <c r="AS408" s="50" t="str">
        <f>IF(ISBLANK(K408),1,IFERROR(VLOOKUP(K408,Eje_Pilar_Prop!C392:C493,1,FALSE),"NO"))</f>
        <v>NO</v>
      </c>
      <c r="AT408" s="50" t="str">
        <f t="shared" si="56"/>
        <v>SECOP II</v>
      </c>
      <c r="AU408" s="38">
        <f t="shared" si="52"/>
        <v>1</v>
      </c>
      <c r="AV408" s="50" t="str">
        <f t="shared" si="54"/>
        <v>Bogotá Mejor para Todos</v>
      </c>
    </row>
    <row r="409" spans="1:48" ht="45" customHeight="1">
      <c r="A409" s="204">
        <v>402</v>
      </c>
      <c r="B409" s="131">
        <v>2020</v>
      </c>
      <c r="C409" s="131" t="s">
        <v>353</v>
      </c>
      <c r="D409" s="210" t="s">
        <v>833</v>
      </c>
      <c r="E409" s="210" t="s">
        <v>140</v>
      </c>
      <c r="F409" s="210" t="s">
        <v>34</v>
      </c>
      <c r="G409" s="210" t="s">
        <v>161</v>
      </c>
      <c r="H409" s="229" t="s">
        <v>893</v>
      </c>
      <c r="I409" s="229" t="s">
        <v>135</v>
      </c>
      <c r="J409" s="229" t="s">
        <v>362</v>
      </c>
      <c r="K409" s="131">
        <v>45</v>
      </c>
      <c r="L409" s="234" t="str">
        <f>IF(ISERROR(VLOOKUP(K409,Eje_Pilar_Prop!$C$2:$E$104,2,FALSE))," ",VLOOKUP(K409,Eje_Pilar_Prop!$C$2:$E$104,2,FALSE))</f>
        <v>Gobernanza e influencia local, regional e internacional</v>
      </c>
      <c r="M409" s="234" t="str">
        <f>IF(ISERROR(VLOOKUP(K409,Eje_Pilar_Prop!$C$2:$E$104,3,FALSE))," ",VLOOKUP(K409,Eje_Pilar_Prop!$C$2:$E$104,3,FALSE))</f>
        <v>Eje Transversal 4 Gobierno Legitimo, Fortalecimiento Local y Eficiencia</v>
      </c>
      <c r="N409" s="132">
        <v>1501</v>
      </c>
      <c r="O409" s="133">
        <v>1070011739</v>
      </c>
      <c r="P409" s="131" t="s">
        <v>1425</v>
      </c>
      <c r="Q409" s="239">
        <v>14700000</v>
      </c>
      <c r="R409" s="65"/>
      <c r="S409" s="48"/>
      <c r="T409" s="49">
        <v>1</v>
      </c>
      <c r="U409" s="239">
        <v>7140000</v>
      </c>
      <c r="V409" s="251">
        <f t="shared" si="55"/>
        <v>21840000</v>
      </c>
      <c r="W409" s="257">
        <v>11620000</v>
      </c>
      <c r="X409" s="135">
        <v>44078</v>
      </c>
      <c r="Y409" s="135">
        <v>44082</v>
      </c>
      <c r="Z409" s="135">
        <v>44239</v>
      </c>
      <c r="AA409" s="136">
        <v>105</v>
      </c>
      <c r="AB409" s="136">
        <v>1</v>
      </c>
      <c r="AC409" s="136">
        <v>51</v>
      </c>
      <c r="AD409" s="133"/>
      <c r="AE409" s="137"/>
      <c r="AF409" s="135"/>
      <c r="AG409" s="134"/>
      <c r="AH409" s="131"/>
      <c r="AI409" s="131" t="s">
        <v>1474</v>
      </c>
      <c r="AJ409" s="131"/>
      <c r="AK409" s="131"/>
      <c r="AL409" s="138">
        <f t="shared" si="53"/>
        <v>0.53205128205128205</v>
      </c>
      <c r="AN409" s="73">
        <f>IF(SUMPRODUCT((A$14:A409=A409)*(B$14:B409=B409)*(D$14:D409=D409))&gt;1,0,1)</f>
        <v>1</v>
      </c>
      <c r="AO409" s="50" t="str">
        <f t="shared" si="57"/>
        <v>Contratos de prestación de servicios profesionales y de apoyo a la gestión</v>
      </c>
      <c r="AP409" s="50" t="str">
        <f t="shared" si="58"/>
        <v>Contratación directa</v>
      </c>
      <c r="AQ409" s="50" t="str">
        <f>IF(ISBLANK(G409),1,IFERROR(VLOOKUP(G409,Tipo!$C$12:$C$27,1,FALSE),"NO"))</f>
        <v>Prestación de servicios profesionales y de apoyo a la gestión, o para la ejecución de trabajos artísticos que sólo puedan encomendarse a determinadas personas naturales;</v>
      </c>
      <c r="AR409" s="50" t="str">
        <f t="shared" si="59"/>
        <v>Inversión</v>
      </c>
      <c r="AS409" s="50" t="str">
        <f>IF(ISBLANK(K409),1,IFERROR(VLOOKUP(K409,Eje_Pilar_Prop!C393:C494,1,FALSE),"NO"))</f>
        <v>NO</v>
      </c>
      <c r="AT409" s="50" t="str">
        <f t="shared" si="56"/>
        <v>SECOP II</v>
      </c>
      <c r="AU409" s="38">
        <f t="shared" si="52"/>
        <v>1</v>
      </c>
      <c r="AV409" s="50" t="str">
        <f t="shared" si="54"/>
        <v>Bogotá Mejor para Todos</v>
      </c>
    </row>
    <row r="410" spans="1:48" ht="45" customHeight="1">
      <c r="A410" s="204">
        <v>403</v>
      </c>
      <c r="B410" s="131">
        <v>2020</v>
      </c>
      <c r="C410" s="131" t="s">
        <v>353</v>
      </c>
      <c r="D410" s="210" t="s">
        <v>834</v>
      </c>
      <c r="E410" s="210" t="s">
        <v>140</v>
      </c>
      <c r="F410" s="210" t="s">
        <v>34</v>
      </c>
      <c r="G410" s="210" t="s">
        <v>161</v>
      </c>
      <c r="H410" s="229" t="s">
        <v>1058</v>
      </c>
      <c r="I410" s="229" t="s">
        <v>135</v>
      </c>
      <c r="J410" s="229" t="s">
        <v>362</v>
      </c>
      <c r="K410" s="131">
        <v>11</v>
      </c>
      <c r="L410" s="234" t="str">
        <f>IF(ISERROR(VLOOKUP(K410,Eje_Pilar_Prop!$C$2:$E$104,2,FALSE))," ",VLOOKUP(K410,Eje_Pilar_Prop!$C$2:$E$104,2,FALSE))</f>
        <v>Mejores oportunidades para el desarrollo a través de la cultura, la recreación y el deporte</v>
      </c>
      <c r="M410" s="234" t="str">
        <f>IF(ISERROR(VLOOKUP(K410,Eje_Pilar_Prop!$C$2:$E$104,3,FALSE))," ",VLOOKUP(K410,Eje_Pilar_Prop!$C$2:$E$104,3,FALSE))</f>
        <v>Pilar 1 Igualdad de Calidad de Vida</v>
      </c>
      <c r="N410" s="132">
        <v>1480</v>
      </c>
      <c r="O410" s="239">
        <v>1022352280</v>
      </c>
      <c r="P410" s="131" t="s">
        <v>1426</v>
      </c>
      <c r="Q410" s="239">
        <v>16800000</v>
      </c>
      <c r="R410" s="65"/>
      <c r="S410" s="48"/>
      <c r="T410" s="49">
        <v>1</v>
      </c>
      <c r="U410" s="239">
        <v>8400000</v>
      </c>
      <c r="V410" s="251">
        <f t="shared" si="55"/>
        <v>25200000</v>
      </c>
      <c r="W410" s="306">
        <v>13020000</v>
      </c>
      <c r="X410" s="135">
        <v>44067</v>
      </c>
      <c r="Y410" s="135">
        <v>44071</v>
      </c>
      <c r="Z410" s="135">
        <v>44254</v>
      </c>
      <c r="AA410" s="136">
        <v>120</v>
      </c>
      <c r="AB410" s="136">
        <v>1</v>
      </c>
      <c r="AC410" s="136">
        <v>60</v>
      </c>
      <c r="AD410" s="133"/>
      <c r="AE410" s="137"/>
      <c r="AF410" s="135"/>
      <c r="AG410" s="134"/>
      <c r="AH410" s="131"/>
      <c r="AI410" s="131" t="s">
        <v>1474</v>
      </c>
      <c r="AJ410" s="131"/>
      <c r="AK410" s="131"/>
      <c r="AL410" s="138">
        <f t="shared" si="53"/>
        <v>0.51666666666666672</v>
      </c>
      <c r="AN410" s="73">
        <f>IF(SUMPRODUCT((A$14:A410=A410)*(B$14:B410=B410)*(D$14:D410=D410))&gt;1,0,1)</f>
        <v>1</v>
      </c>
      <c r="AO410" s="50" t="str">
        <f t="shared" si="57"/>
        <v>Contratos de prestación de servicios profesionales y de apoyo a la gestión</v>
      </c>
      <c r="AP410" s="50" t="str">
        <f t="shared" si="58"/>
        <v>Contratación directa</v>
      </c>
      <c r="AQ410" s="50" t="str">
        <f>IF(ISBLANK(G410),1,IFERROR(VLOOKUP(G410,Tipo!$C$12:$C$27,1,FALSE),"NO"))</f>
        <v>Prestación de servicios profesionales y de apoyo a la gestión, o para la ejecución de trabajos artísticos que sólo puedan encomendarse a determinadas personas naturales;</v>
      </c>
      <c r="AR410" s="50" t="str">
        <f t="shared" si="59"/>
        <v>Inversión</v>
      </c>
      <c r="AS410" s="50" t="str">
        <f>IF(ISBLANK(K410),1,IFERROR(VLOOKUP(K410,Eje_Pilar_Prop!C394:C495,1,FALSE),"NO"))</f>
        <v>NO</v>
      </c>
      <c r="AT410" s="50" t="str">
        <f t="shared" si="56"/>
        <v>SECOP II</v>
      </c>
      <c r="AU410" s="38">
        <f t="shared" ref="AU410:AU563" si="60">IF(OR(YEAR(X410)=2020,ISBLANK(X410)),1,"NO")</f>
        <v>1</v>
      </c>
      <c r="AV410" s="50" t="str">
        <f t="shared" si="54"/>
        <v>Bogotá Mejor para Todos</v>
      </c>
    </row>
    <row r="411" spans="1:48" ht="45" customHeight="1">
      <c r="A411" s="204">
        <v>404</v>
      </c>
      <c r="B411" s="131">
        <v>2020</v>
      </c>
      <c r="C411" s="131" t="s">
        <v>353</v>
      </c>
      <c r="D411" s="210" t="s">
        <v>835</v>
      </c>
      <c r="E411" s="210" t="s">
        <v>140</v>
      </c>
      <c r="F411" s="210" t="s">
        <v>34</v>
      </c>
      <c r="G411" s="210" t="s">
        <v>161</v>
      </c>
      <c r="H411" s="229" t="s">
        <v>906</v>
      </c>
      <c r="I411" s="229" t="s">
        <v>135</v>
      </c>
      <c r="J411" s="229" t="s">
        <v>362</v>
      </c>
      <c r="K411" s="131">
        <v>18</v>
      </c>
      <c r="L411" s="234" t="str">
        <f>IF(ISERROR(VLOOKUP(K411,Eje_Pilar_Prop!$C$2:$E$104,2,FALSE))," ",VLOOKUP(K411,Eje_Pilar_Prop!$C$2:$E$104,2,FALSE))</f>
        <v>Mejor movilidad para todos</v>
      </c>
      <c r="M411" s="234" t="str">
        <f>IF(ISERROR(VLOOKUP(K411,Eje_Pilar_Prop!$C$2:$E$104,3,FALSE))," ",VLOOKUP(K411,Eje_Pilar_Prop!$C$2:$E$104,3,FALSE))</f>
        <v>Pilar 2 Democracía Urbana</v>
      </c>
      <c r="N411" s="132">
        <v>1490</v>
      </c>
      <c r="O411" s="133">
        <v>79310806</v>
      </c>
      <c r="P411" s="131" t="s">
        <v>1427</v>
      </c>
      <c r="Q411" s="239">
        <v>6800000</v>
      </c>
      <c r="R411" s="65"/>
      <c r="S411" s="48"/>
      <c r="T411" s="49">
        <v>1</v>
      </c>
      <c r="U411" s="239">
        <v>2550000</v>
      </c>
      <c r="V411" s="285">
        <f t="shared" si="55"/>
        <v>9350000</v>
      </c>
      <c r="W411" s="306">
        <v>4363333</v>
      </c>
      <c r="X411" s="135">
        <v>44067</v>
      </c>
      <c r="Y411" s="135">
        <v>44088</v>
      </c>
      <c r="Z411" s="135">
        <v>44239</v>
      </c>
      <c r="AA411" s="136">
        <v>105</v>
      </c>
      <c r="AB411" s="136">
        <v>1</v>
      </c>
      <c r="AC411" s="136">
        <v>45</v>
      </c>
      <c r="AD411" s="133"/>
      <c r="AE411" s="137"/>
      <c r="AF411" s="135"/>
      <c r="AG411" s="134"/>
      <c r="AH411" s="131"/>
      <c r="AI411" s="131" t="s">
        <v>1474</v>
      </c>
      <c r="AJ411" s="131"/>
      <c r="AK411" s="131"/>
      <c r="AL411" s="138">
        <f t="shared" si="53"/>
        <v>0.46666663101604278</v>
      </c>
      <c r="AN411" s="73">
        <f>IF(SUMPRODUCT((A$14:A411=A411)*(B$14:B411=B411)*(D$14:D411=D411))&gt;1,0,1)</f>
        <v>1</v>
      </c>
      <c r="AO411" s="50" t="str">
        <f t="shared" si="57"/>
        <v>Contratos de prestación de servicios profesionales y de apoyo a la gestión</v>
      </c>
      <c r="AP411" s="50" t="str">
        <f t="shared" si="58"/>
        <v>Contratación directa</v>
      </c>
      <c r="AQ411" s="50" t="str">
        <f>IF(ISBLANK(G411),1,IFERROR(VLOOKUP(G411,Tipo!$C$12:$C$27,1,FALSE),"NO"))</f>
        <v>Prestación de servicios profesionales y de apoyo a la gestión, o para la ejecución de trabajos artísticos que sólo puedan encomendarse a determinadas personas naturales;</v>
      </c>
      <c r="AR411" s="50" t="str">
        <f t="shared" si="59"/>
        <v>Inversión</v>
      </c>
      <c r="AS411" s="50" t="str">
        <f>IF(ISBLANK(K411),1,IFERROR(VLOOKUP(K411,Eje_Pilar_Prop!C395:C496,1,FALSE),"NO"))</f>
        <v>NO</v>
      </c>
      <c r="AT411" s="50" t="str">
        <f t="shared" si="56"/>
        <v>SECOP II</v>
      </c>
      <c r="AU411" s="38">
        <f t="shared" si="60"/>
        <v>1</v>
      </c>
      <c r="AV411" s="50" t="str">
        <f t="shared" si="54"/>
        <v>Bogotá Mejor para Todos</v>
      </c>
    </row>
    <row r="412" spans="1:48" ht="45" customHeight="1">
      <c r="A412" s="204">
        <v>405</v>
      </c>
      <c r="B412" s="131">
        <v>2020</v>
      </c>
      <c r="C412" s="131" t="s">
        <v>353</v>
      </c>
      <c r="D412" s="210" t="s">
        <v>836</v>
      </c>
      <c r="E412" s="210" t="s">
        <v>140</v>
      </c>
      <c r="F412" s="210" t="s">
        <v>34</v>
      </c>
      <c r="G412" s="210" t="s">
        <v>161</v>
      </c>
      <c r="H412" s="229" t="s">
        <v>1059</v>
      </c>
      <c r="I412" s="229" t="s">
        <v>135</v>
      </c>
      <c r="J412" s="229" t="s">
        <v>362</v>
      </c>
      <c r="K412" s="131">
        <v>45</v>
      </c>
      <c r="L412" s="234" t="str">
        <f>IF(ISERROR(VLOOKUP(K412,Eje_Pilar_Prop!$C$2:$E$104,2,FALSE))," ",VLOOKUP(K412,Eje_Pilar_Prop!$C$2:$E$104,2,FALSE))</f>
        <v>Gobernanza e influencia local, regional e internacional</v>
      </c>
      <c r="M412" s="234" t="str">
        <f>IF(ISERROR(VLOOKUP(K412,Eje_Pilar_Prop!$C$2:$E$104,3,FALSE))," ",VLOOKUP(K412,Eje_Pilar_Prop!$C$2:$E$104,3,FALSE))</f>
        <v>Eje Transversal 4 Gobierno Legitimo, Fortalecimiento Local y Eficiencia</v>
      </c>
      <c r="N412" s="132">
        <v>1501</v>
      </c>
      <c r="O412" s="133">
        <v>42114972</v>
      </c>
      <c r="P412" s="131" t="s">
        <v>1428</v>
      </c>
      <c r="Q412" s="239">
        <v>16800000</v>
      </c>
      <c r="R412" s="65"/>
      <c r="S412" s="48"/>
      <c r="T412" s="49">
        <v>1</v>
      </c>
      <c r="U412" s="239">
        <v>8400000</v>
      </c>
      <c r="V412" s="251">
        <f t="shared" si="55"/>
        <v>25200000</v>
      </c>
      <c r="W412" s="257">
        <v>13300000</v>
      </c>
      <c r="X412" s="135">
        <v>44067</v>
      </c>
      <c r="Y412" s="135">
        <v>44069</v>
      </c>
      <c r="Z412" s="135">
        <v>44252</v>
      </c>
      <c r="AA412" s="136">
        <v>120</v>
      </c>
      <c r="AB412" s="136">
        <v>1</v>
      </c>
      <c r="AC412" s="136">
        <v>60</v>
      </c>
      <c r="AD412" s="133"/>
      <c r="AE412" s="137"/>
      <c r="AF412" s="135"/>
      <c r="AG412" s="134"/>
      <c r="AH412" s="131"/>
      <c r="AI412" s="131" t="s">
        <v>1474</v>
      </c>
      <c r="AJ412" s="131"/>
      <c r="AK412" s="131"/>
      <c r="AL412" s="138">
        <f t="shared" si="53"/>
        <v>0.52777777777777779</v>
      </c>
      <c r="AN412" s="73">
        <f>IF(SUMPRODUCT((A$14:A412=A412)*(B$14:B412=B412)*(D$14:D412=D412))&gt;1,0,1)</f>
        <v>1</v>
      </c>
      <c r="AO412" s="50" t="str">
        <f t="shared" si="57"/>
        <v>Contratos de prestación de servicios profesionales y de apoyo a la gestión</v>
      </c>
      <c r="AP412" s="50" t="str">
        <f t="shared" si="58"/>
        <v>Contratación directa</v>
      </c>
      <c r="AQ412" s="50" t="str">
        <f>IF(ISBLANK(G412),1,IFERROR(VLOOKUP(G412,Tipo!$C$12:$C$27,1,FALSE),"NO"))</f>
        <v>Prestación de servicios profesionales y de apoyo a la gestión, o para la ejecución de trabajos artísticos que sólo puedan encomendarse a determinadas personas naturales;</v>
      </c>
      <c r="AR412" s="50" t="str">
        <f t="shared" si="59"/>
        <v>Inversión</v>
      </c>
      <c r="AS412" s="50" t="str">
        <f>IF(ISBLANK(K412),1,IFERROR(VLOOKUP(K412,Eje_Pilar_Prop!C396:C497,1,FALSE),"NO"))</f>
        <v>NO</v>
      </c>
      <c r="AT412" s="50" t="str">
        <f t="shared" si="56"/>
        <v>SECOP II</v>
      </c>
      <c r="AU412" s="38">
        <f t="shared" si="60"/>
        <v>1</v>
      </c>
      <c r="AV412" s="50" t="str">
        <f t="shared" si="54"/>
        <v>Bogotá Mejor para Todos</v>
      </c>
    </row>
    <row r="413" spans="1:48" ht="45" customHeight="1">
      <c r="A413" s="204">
        <v>406</v>
      </c>
      <c r="B413" s="131">
        <v>2020</v>
      </c>
      <c r="C413" s="131" t="s">
        <v>352</v>
      </c>
      <c r="D413" s="210" t="s">
        <v>837</v>
      </c>
      <c r="E413" s="210" t="s">
        <v>138</v>
      </c>
      <c r="F413" s="210" t="s">
        <v>34</v>
      </c>
      <c r="G413" s="210" t="s">
        <v>153</v>
      </c>
      <c r="H413" s="229" t="s">
        <v>1060</v>
      </c>
      <c r="I413" s="229" t="s">
        <v>135</v>
      </c>
      <c r="J413" s="229" t="s">
        <v>362</v>
      </c>
      <c r="K413" s="131">
        <v>31</v>
      </c>
      <c r="L413" s="234" t="str">
        <f>IF(ISERROR(VLOOKUP(K413,Eje_Pilar_Prop!$C$2:$E$104,2,FALSE))," ",VLOOKUP(K413,Eje_Pilar_Prop!$C$2:$E$104,2,FALSE))</f>
        <v>Fundamentar el desarrollo económico en la generación y uso del conocimiento para mejorar la competitividad de la Ciudad Región</v>
      </c>
      <c r="M413" s="234" t="str">
        <f>IF(ISERROR(VLOOKUP(K413,Eje_Pilar_Prop!$C$2:$E$104,3,FALSE))," ",VLOOKUP(K413,Eje_Pilar_Prop!$C$2:$E$104,3,FALSE))</f>
        <v>Eje Transversal 2 Desarrollo Económico basado en el conocimiento</v>
      </c>
      <c r="N413" s="132">
        <v>1498</v>
      </c>
      <c r="O413" s="133">
        <v>860066942</v>
      </c>
      <c r="P413" s="131" t="s">
        <v>1429</v>
      </c>
      <c r="Q413" s="286">
        <v>3203731770</v>
      </c>
      <c r="R413" s="65"/>
      <c r="S413" s="48"/>
      <c r="T413" s="49">
        <v>0</v>
      </c>
      <c r="U413" s="239">
        <v>0</v>
      </c>
      <c r="V413" s="251">
        <f t="shared" si="55"/>
        <v>3203731770</v>
      </c>
      <c r="W413" s="306">
        <v>961119531</v>
      </c>
      <c r="X413" s="135">
        <v>44070</v>
      </c>
      <c r="Y413" s="135">
        <v>44088</v>
      </c>
      <c r="Z413" s="135">
        <v>44391</v>
      </c>
      <c r="AA413" s="136">
        <v>300</v>
      </c>
      <c r="AB413" s="136">
        <v>0</v>
      </c>
      <c r="AC413" s="136">
        <v>0</v>
      </c>
      <c r="AD413" s="133"/>
      <c r="AE413" s="137"/>
      <c r="AF413" s="135"/>
      <c r="AG413" s="134"/>
      <c r="AH413" s="131"/>
      <c r="AI413" s="131" t="s">
        <v>1474</v>
      </c>
      <c r="AJ413" s="131"/>
      <c r="AK413" s="131"/>
      <c r="AL413" s="138">
        <f t="shared" si="53"/>
        <v>0.3</v>
      </c>
      <c r="AN413" s="73">
        <f>IF(SUMPRODUCT((A$14:A413=A413)*(B$14:B413=B413)*(D$14:D413=D413))&gt;1,0,1)</f>
        <v>1</v>
      </c>
      <c r="AO413" s="50" t="str">
        <f t="shared" si="57"/>
        <v>Contratos de prestación de servicios</v>
      </c>
      <c r="AP413" s="50" t="str">
        <f t="shared" si="58"/>
        <v>Contratación directa</v>
      </c>
      <c r="AQ413" s="50" t="str">
        <f>IF(ISBLANK(G413),1,IFERROR(VLOOKUP(G413,Tipo!$C$12:$C$27,1,FALSE),"NO"))</f>
        <v>Urgencia manifiesta</v>
      </c>
      <c r="AR413" s="50" t="str">
        <f t="shared" si="59"/>
        <v>Inversión</v>
      </c>
      <c r="AS413" s="50" t="str">
        <f>IF(ISBLANK(K413),1,IFERROR(VLOOKUP(K413,Eje_Pilar_Prop!C397:C498,1,FALSE),"NO"))</f>
        <v>NO</v>
      </c>
      <c r="AT413" s="50" t="str">
        <f t="shared" si="56"/>
        <v>SECOP I</v>
      </c>
      <c r="AU413" s="38">
        <f t="shared" si="60"/>
        <v>1</v>
      </c>
      <c r="AV413" s="50" t="str">
        <f t="shared" si="54"/>
        <v>Bogotá Mejor para Todos</v>
      </c>
    </row>
    <row r="414" spans="1:48" ht="45" customHeight="1">
      <c r="A414" s="204">
        <v>407</v>
      </c>
      <c r="B414" s="131">
        <v>2020</v>
      </c>
      <c r="C414" s="131" t="s">
        <v>352</v>
      </c>
      <c r="D414" s="210" t="s">
        <v>838</v>
      </c>
      <c r="E414" s="210" t="s">
        <v>138</v>
      </c>
      <c r="F414" s="210" t="s">
        <v>34</v>
      </c>
      <c r="G414" s="210" t="s">
        <v>153</v>
      </c>
      <c r="H414" s="229" t="s">
        <v>1540</v>
      </c>
      <c r="I414" s="229" t="s">
        <v>135</v>
      </c>
      <c r="J414" s="229" t="s">
        <v>362</v>
      </c>
      <c r="K414" s="131">
        <v>18</v>
      </c>
      <c r="L414" s="234" t="str">
        <f>IF(ISERROR(VLOOKUP(K414,Eje_Pilar_Prop!$C$2:$E$104,2,FALSE))," ",VLOOKUP(K414,Eje_Pilar_Prop!$C$2:$E$104,2,FALSE))</f>
        <v>Mejor movilidad para todos</v>
      </c>
      <c r="M414" s="234" t="str">
        <f>IF(ISERROR(VLOOKUP(K414,Eje_Pilar_Prop!$C$2:$E$104,3,FALSE))," ",VLOOKUP(K414,Eje_Pilar_Prop!$C$2:$E$104,3,FALSE))</f>
        <v>Pilar 2 Democracía Urbana</v>
      </c>
      <c r="N414" s="132">
        <v>1490</v>
      </c>
      <c r="O414" s="133">
        <v>860066942</v>
      </c>
      <c r="P414" s="131" t="s">
        <v>1430</v>
      </c>
      <c r="Q414" s="239">
        <v>271214383</v>
      </c>
      <c r="R414" s="65"/>
      <c r="S414" s="48"/>
      <c r="T414" s="49">
        <v>0</v>
      </c>
      <c r="U414" s="239">
        <v>0</v>
      </c>
      <c r="V414" s="285">
        <f t="shared" si="55"/>
        <v>271214383</v>
      </c>
      <c r="W414" s="306">
        <v>0</v>
      </c>
      <c r="X414" s="135">
        <v>44070</v>
      </c>
      <c r="Y414" s="135">
        <v>44109</v>
      </c>
      <c r="Z414" s="135">
        <v>44289</v>
      </c>
      <c r="AA414" s="136">
        <v>180</v>
      </c>
      <c r="AB414" s="136">
        <v>0</v>
      </c>
      <c r="AC414" s="136">
        <v>0</v>
      </c>
      <c r="AD414" s="133"/>
      <c r="AE414" s="137"/>
      <c r="AF414" s="135"/>
      <c r="AG414" s="134"/>
      <c r="AH414" s="131"/>
      <c r="AI414" s="131" t="s">
        <v>1474</v>
      </c>
      <c r="AJ414" s="131"/>
      <c r="AK414" s="131"/>
      <c r="AL414" s="138">
        <f t="shared" si="53"/>
        <v>0</v>
      </c>
      <c r="AN414" s="73">
        <f>IF(SUMPRODUCT((A$14:A414=A414)*(B$14:B414=B414)*(D$14:D414=D414))&gt;1,0,1)</f>
        <v>1</v>
      </c>
      <c r="AO414" s="50" t="str">
        <f t="shared" si="57"/>
        <v>Contratos de prestación de servicios</v>
      </c>
      <c r="AP414" s="50" t="str">
        <f t="shared" si="58"/>
        <v>Contratación directa</v>
      </c>
      <c r="AQ414" s="50" t="str">
        <f>IF(ISBLANK(G414),1,IFERROR(VLOOKUP(G414,Tipo!$C$12:$C$27,1,FALSE),"NO"))</f>
        <v>Urgencia manifiesta</v>
      </c>
      <c r="AR414" s="50" t="str">
        <f t="shared" si="59"/>
        <v>Inversión</v>
      </c>
      <c r="AS414" s="50" t="str">
        <f>IF(ISBLANK(K414),1,IFERROR(VLOOKUP(K414,Eje_Pilar_Prop!C398:C499,1,FALSE),"NO"))</f>
        <v>NO</v>
      </c>
      <c r="AT414" s="50" t="str">
        <f t="shared" si="56"/>
        <v>SECOP I</v>
      </c>
      <c r="AU414" s="38">
        <f t="shared" si="60"/>
        <v>1</v>
      </c>
      <c r="AV414" s="50" t="str">
        <f t="shared" si="54"/>
        <v>Bogotá Mejor para Todos</v>
      </c>
    </row>
    <row r="415" spans="1:48" ht="45" customHeight="1">
      <c r="A415" s="204">
        <v>407</v>
      </c>
      <c r="B415" s="131">
        <v>2020</v>
      </c>
      <c r="C415" s="131" t="s">
        <v>352</v>
      </c>
      <c r="D415" s="210" t="s">
        <v>838</v>
      </c>
      <c r="E415" s="210" t="s">
        <v>138</v>
      </c>
      <c r="F415" s="210" t="s">
        <v>34</v>
      </c>
      <c r="G415" s="210" t="s">
        <v>153</v>
      </c>
      <c r="H415" s="229" t="s">
        <v>1540</v>
      </c>
      <c r="I415" s="229" t="s">
        <v>135</v>
      </c>
      <c r="J415" s="229" t="s">
        <v>362</v>
      </c>
      <c r="K415" s="131">
        <v>31</v>
      </c>
      <c r="L415" s="234" t="str">
        <f>IF(ISERROR(VLOOKUP(K415,Eje_Pilar_Prop!$C$2:$E$104,2,FALSE))," ",VLOOKUP(K415,Eje_Pilar_Prop!$C$2:$E$104,2,FALSE))</f>
        <v>Fundamentar el desarrollo económico en la generación y uso del conocimiento para mejorar la competitividad de la Ciudad Región</v>
      </c>
      <c r="M415" s="234" t="str">
        <f>IF(ISERROR(VLOOKUP(K415,Eje_Pilar_Prop!$C$2:$E$104,3,FALSE))," ",VLOOKUP(K415,Eje_Pilar_Prop!$C$2:$E$104,3,FALSE))</f>
        <v>Eje Transversal 2 Desarrollo Económico basado en el conocimiento</v>
      </c>
      <c r="N415" s="132">
        <v>1498</v>
      </c>
      <c r="O415" s="133">
        <v>860066942</v>
      </c>
      <c r="P415" s="131" t="s">
        <v>1638</v>
      </c>
      <c r="Q415" s="286">
        <v>1082884497</v>
      </c>
      <c r="R415" s="65"/>
      <c r="S415" s="48"/>
      <c r="T415" s="49"/>
      <c r="U415" s="239">
        <v>0</v>
      </c>
      <c r="V415" s="251">
        <f t="shared" si="55"/>
        <v>1082884497</v>
      </c>
      <c r="W415" s="306">
        <v>270819776</v>
      </c>
      <c r="X415" s="135">
        <v>44070</v>
      </c>
      <c r="Y415" s="135">
        <v>44109</v>
      </c>
      <c r="Z415" s="135">
        <v>44289</v>
      </c>
      <c r="AA415" s="136">
        <v>180</v>
      </c>
      <c r="AB415" s="136">
        <v>0</v>
      </c>
      <c r="AC415" s="136">
        <v>0</v>
      </c>
      <c r="AD415" s="133"/>
      <c r="AE415" s="137"/>
      <c r="AF415" s="135"/>
      <c r="AG415" s="134"/>
      <c r="AH415" s="131"/>
      <c r="AI415" s="131"/>
      <c r="AJ415" s="131"/>
      <c r="AK415" s="131"/>
      <c r="AL415" s="138"/>
      <c r="AN415" s="73"/>
      <c r="AO415" s="50"/>
      <c r="AP415" s="50"/>
      <c r="AQ415" s="50"/>
      <c r="AR415" s="50"/>
      <c r="AS415" s="50"/>
      <c r="AT415" s="50"/>
      <c r="AV415" s="50"/>
    </row>
    <row r="416" spans="1:48" ht="45" customHeight="1">
      <c r="A416" s="204">
        <v>408</v>
      </c>
      <c r="B416" s="131">
        <v>2020</v>
      </c>
      <c r="C416" s="131" t="s">
        <v>352</v>
      </c>
      <c r="D416" s="210" t="s">
        <v>839</v>
      </c>
      <c r="E416" s="210" t="s">
        <v>97</v>
      </c>
      <c r="F416" s="210" t="s">
        <v>34</v>
      </c>
      <c r="G416" s="210" t="s">
        <v>150</v>
      </c>
      <c r="H416" s="229" t="s">
        <v>1061</v>
      </c>
      <c r="I416" s="229" t="s">
        <v>135</v>
      </c>
      <c r="J416" s="229" t="s">
        <v>362</v>
      </c>
      <c r="K416" s="131">
        <v>31</v>
      </c>
      <c r="L416" s="234" t="str">
        <f>IF(ISERROR(VLOOKUP(K416,Eje_Pilar_Prop!$C$2:$E$104,2,FALSE))," ",VLOOKUP(K416,Eje_Pilar_Prop!$C$2:$E$104,2,FALSE))</f>
        <v>Fundamentar el desarrollo económico en la generación y uso del conocimiento para mejorar la competitividad de la Ciudad Región</v>
      </c>
      <c r="M416" s="234" t="str">
        <f>IF(ISERROR(VLOOKUP(K416,Eje_Pilar_Prop!$C$2:$E$104,3,FALSE))," ",VLOOKUP(K416,Eje_Pilar_Prop!$C$2:$E$104,3,FALSE))</f>
        <v>Eje Transversal 2 Desarrollo Económico basado en el conocimiento</v>
      </c>
      <c r="N416" s="132">
        <v>1498</v>
      </c>
      <c r="O416" s="133" t="s">
        <v>1431</v>
      </c>
      <c r="P416" s="131" t="s">
        <v>1432</v>
      </c>
      <c r="Q416" s="239">
        <v>284782609</v>
      </c>
      <c r="R416" s="65"/>
      <c r="S416" s="48"/>
      <c r="T416" s="49">
        <v>0</v>
      </c>
      <c r="U416" s="239">
        <v>0</v>
      </c>
      <c r="V416" s="251">
        <f t="shared" si="55"/>
        <v>284782609</v>
      </c>
      <c r="W416" s="306">
        <v>284782609</v>
      </c>
      <c r="X416" s="135">
        <v>44067</v>
      </c>
      <c r="Y416" s="135">
        <v>44071</v>
      </c>
      <c r="Z416" s="135">
        <v>44530</v>
      </c>
      <c r="AA416" s="136">
        <v>435</v>
      </c>
      <c r="AB416" s="136">
        <v>0</v>
      </c>
      <c r="AC416" s="136">
        <v>0</v>
      </c>
      <c r="AD416" s="133"/>
      <c r="AE416" s="137"/>
      <c r="AF416" s="135"/>
      <c r="AG416" s="134"/>
      <c r="AH416" s="131"/>
      <c r="AI416" s="131" t="s">
        <v>1474</v>
      </c>
      <c r="AJ416" s="131"/>
      <c r="AK416" s="131"/>
      <c r="AL416" s="138">
        <f t="shared" ref="AL416:AL557" si="61">IF(ISERROR(W416/V416),"-",(W416/V416))</f>
        <v>1</v>
      </c>
      <c r="AN416" s="73">
        <f>IF(SUMPRODUCT((A$14:A416=A416)*(B$14:B416=B416)*(D$14:D416=D416))&gt;1,0,1)</f>
        <v>1</v>
      </c>
      <c r="AO416" s="50" t="str">
        <f t="shared" si="57"/>
        <v>Otros</v>
      </c>
      <c r="AP416" s="50" t="str">
        <f t="shared" si="58"/>
        <v>Contratación directa</v>
      </c>
      <c r="AQ416" s="50" t="str">
        <f>IF(ISBLANK(G416),1,IFERROR(VLOOKUP(G416,Tipo!$C$12:$C$27,1,FALSE),"NO"))</f>
        <v>Contratos interadministrativos</v>
      </c>
      <c r="AR416" s="50" t="str">
        <f t="shared" si="59"/>
        <v>Inversión</v>
      </c>
      <c r="AS416" s="50" t="str">
        <f>IF(ISBLANK(K416),1,IFERROR(VLOOKUP(K416,Eje_Pilar_Prop!C400:C501,1,FALSE),"NO"))</f>
        <v>NO</v>
      </c>
      <c r="AT416" s="50" t="str">
        <f t="shared" si="56"/>
        <v>SECOP I</v>
      </c>
      <c r="AU416" s="38">
        <f t="shared" si="60"/>
        <v>1</v>
      </c>
      <c r="AV416" s="50" t="str">
        <f t="shared" si="54"/>
        <v>Bogotá Mejor para Todos</v>
      </c>
    </row>
    <row r="417" spans="1:48" ht="45" customHeight="1">
      <c r="A417" s="204">
        <v>408</v>
      </c>
      <c r="B417" s="131">
        <v>2020</v>
      </c>
      <c r="C417" s="131" t="s">
        <v>352</v>
      </c>
      <c r="D417" s="210" t="s">
        <v>839</v>
      </c>
      <c r="E417" s="210" t="s">
        <v>97</v>
      </c>
      <c r="F417" s="210" t="s">
        <v>34</v>
      </c>
      <c r="G417" s="210" t="s">
        <v>150</v>
      </c>
      <c r="H417" s="229" t="s">
        <v>1061</v>
      </c>
      <c r="I417" s="229" t="s">
        <v>135</v>
      </c>
      <c r="J417" s="229" t="s">
        <v>362</v>
      </c>
      <c r="K417" s="131">
        <v>31</v>
      </c>
      <c r="L417" s="234" t="str">
        <f>IF(ISERROR(VLOOKUP(K417,Eje_Pilar_Prop!$C$2:$E$104,2,FALSE))," ",VLOOKUP(K417,Eje_Pilar_Prop!$C$2:$E$104,2,FALSE))</f>
        <v>Fundamentar el desarrollo económico en la generación y uso del conocimiento para mejorar la competitividad de la Ciudad Región</v>
      </c>
      <c r="M417" s="234" t="str">
        <f>IF(ISERROR(VLOOKUP(K417,Eje_Pilar_Prop!$C$2:$E$104,3,FALSE))," ",VLOOKUP(K417,Eje_Pilar_Prop!$C$2:$E$104,3,FALSE))</f>
        <v>Eje Transversal 2 Desarrollo Económico basado en el conocimiento</v>
      </c>
      <c r="N417" s="132">
        <v>1498</v>
      </c>
      <c r="O417" s="133" t="s">
        <v>1431</v>
      </c>
      <c r="P417" s="131" t="s">
        <v>1432</v>
      </c>
      <c r="Q417" s="239">
        <v>30626640</v>
      </c>
      <c r="R417" s="65"/>
      <c r="S417" s="48"/>
      <c r="T417" s="49">
        <v>0</v>
      </c>
      <c r="U417" s="239">
        <v>0</v>
      </c>
      <c r="V417" s="251">
        <f t="shared" si="55"/>
        <v>30626640</v>
      </c>
      <c r="W417" s="306">
        <v>0</v>
      </c>
      <c r="X417" s="135">
        <v>44067</v>
      </c>
      <c r="Y417" s="135">
        <v>44071</v>
      </c>
      <c r="Z417" s="135">
        <v>44530</v>
      </c>
      <c r="AA417" s="136">
        <v>435</v>
      </c>
      <c r="AB417" s="136">
        <v>0</v>
      </c>
      <c r="AC417" s="136">
        <v>0</v>
      </c>
      <c r="AD417" s="133"/>
      <c r="AE417" s="137"/>
      <c r="AF417" s="135"/>
      <c r="AG417" s="134"/>
      <c r="AH417" s="131"/>
      <c r="AI417" s="131" t="s">
        <v>1474</v>
      </c>
      <c r="AJ417" s="131"/>
      <c r="AK417" s="131"/>
      <c r="AL417" s="138">
        <f t="shared" si="61"/>
        <v>0</v>
      </c>
      <c r="AN417" s="73">
        <f>IF(SUMPRODUCT((A$14:A417=A417)*(B$14:B417=B417)*(D$14:D417=D417))&gt;1,0,1)</f>
        <v>0</v>
      </c>
      <c r="AO417" s="50" t="str">
        <f t="shared" si="57"/>
        <v>Otros</v>
      </c>
      <c r="AP417" s="50" t="str">
        <f t="shared" si="58"/>
        <v>Contratación directa</v>
      </c>
      <c r="AQ417" s="50" t="str">
        <f>IF(ISBLANK(G417),1,IFERROR(VLOOKUP(G417,Tipo!$C$12:$C$27,1,FALSE),"NO"))</f>
        <v>Contratos interadministrativos</v>
      </c>
      <c r="AR417" s="50" t="str">
        <f t="shared" si="59"/>
        <v>Inversión</v>
      </c>
      <c r="AS417" s="50" t="str">
        <f>IF(ISBLANK(K417),1,IFERROR(VLOOKUP(K417,Eje_Pilar_Prop!C401:C502,1,FALSE),"NO"))</f>
        <v>NO</v>
      </c>
      <c r="AT417" s="50" t="str">
        <f t="shared" si="56"/>
        <v>SECOP I</v>
      </c>
      <c r="AU417" s="38">
        <f t="shared" si="60"/>
        <v>1</v>
      </c>
      <c r="AV417" s="50" t="str">
        <f t="shared" si="54"/>
        <v>Bogotá Mejor para Todos</v>
      </c>
    </row>
    <row r="418" spans="1:48" ht="45" customHeight="1">
      <c r="A418" s="204">
        <v>410</v>
      </c>
      <c r="B418" s="131">
        <v>2020</v>
      </c>
      <c r="C418" s="131" t="s">
        <v>352</v>
      </c>
      <c r="D418" s="210" t="s">
        <v>840</v>
      </c>
      <c r="E418" s="210" t="s">
        <v>150</v>
      </c>
      <c r="F418" s="210" t="s">
        <v>34</v>
      </c>
      <c r="G418" s="210" t="s">
        <v>150</v>
      </c>
      <c r="H418" s="229" t="s">
        <v>1062</v>
      </c>
      <c r="I418" s="229" t="s">
        <v>135</v>
      </c>
      <c r="J418" s="229" t="s">
        <v>362</v>
      </c>
      <c r="K418" s="131">
        <v>31</v>
      </c>
      <c r="L418" s="234" t="str">
        <f>IF(ISERROR(VLOOKUP(K418,Eje_Pilar_Prop!$C$2:$E$104,2,FALSE))," ",VLOOKUP(K418,Eje_Pilar_Prop!$C$2:$E$104,2,FALSE))</f>
        <v>Fundamentar el desarrollo económico en la generación y uso del conocimiento para mejorar la competitividad de la Ciudad Región</v>
      </c>
      <c r="M418" s="234" t="str">
        <f>IF(ISERROR(VLOOKUP(K418,Eje_Pilar_Prop!$C$2:$E$104,3,FALSE))," ",VLOOKUP(K418,Eje_Pilar_Prop!$C$2:$E$104,3,FALSE))</f>
        <v>Eje Transversal 2 Desarrollo Económico basado en el conocimiento</v>
      </c>
      <c r="N418" s="132">
        <v>1498</v>
      </c>
      <c r="O418" s="133" t="s">
        <v>1433</v>
      </c>
      <c r="P418" s="131" t="s">
        <v>1434</v>
      </c>
      <c r="Q418" s="239">
        <v>135175392</v>
      </c>
      <c r="R418" s="65"/>
      <c r="S418" s="48"/>
      <c r="T418" s="49">
        <v>0</v>
      </c>
      <c r="U418" s="239">
        <v>0</v>
      </c>
      <c r="V418" s="251">
        <f t="shared" si="55"/>
        <v>135175392</v>
      </c>
      <c r="W418" s="306">
        <v>67587696</v>
      </c>
      <c r="X418" s="135">
        <v>44070</v>
      </c>
      <c r="Y418" s="135">
        <v>44118</v>
      </c>
      <c r="Z418" s="135">
        <v>44255</v>
      </c>
      <c r="AA418" s="136">
        <v>150</v>
      </c>
      <c r="AB418" s="136">
        <v>0</v>
      </c>
      <c r="AC418" s="136">
        <v>0</v>
      </c>
      <c r="AD418" s="133"/>
      <c r="AE418" s="137"/>
      <c r="AF418" s="135"/>
      <c r="AG418" s="134"/>
      <c r="AH418" s="131"/>
      <c r="AI418" s="131" t="s">
        <v>1474</v>
      </c>
      <c r="AJ418" s="131"/>
      <c r="AK418" s="131"/>
      <c r="AL418" s="138">
        <f t="shared" si="61"/>
        <v>0.5</v>
      </c>
      <c r="AN418" s="73">
        <f>IF(SUMPRODUCT((A$14:A418=A418)*(B$14:B418=B418)*(D$14:D418=D418))&gt;1,0,1)</f>
        <v>1</v>
      </c>
      <c r="AO418" s="50" t="str">
        <f t="shared" si="57"/>
        <v>Contratos interadministrativos</v>
      </c>
      <c r="AP418" s="50" t="str">
        <f t="shared" si="58"/>
        <v>Contratación directa</v>
      </c>
      <c r="AQ418" s="50" t="str">
        <f>IF(ISBLANK(G418),1,IFERROR(VLOOKUP(G418,Tipo!$C$12:$C$27,1,FALSE),"NO"))</f>
        <v>Contratos interadministrativos</v>
      </c>
      <c r="AR418" s="50" t="str">
        <f t="shared" si="59"/>
        <v>Inversión</v>
      </c>
      <c r="AS418" s="50" t="str">
        <f>IF(ISBLANK(K418),1,IFERROR(VLOOKUP(K418,Eje_Pilar_Prop!C402:C503,1,FALSE),"NO"))</f>
        <v>NO</v>
      </c>
      <c r="AT418" s="50" t="str">
        <f t="shared" si="56"/>
        <v>SECOP I</v>
      </c>
      <c r="AU418" s="38">
        <f t="shared" si="60"/>
        <v>1</v>
      </c>
      <c r="AV418" s="50" t="str">
        <f t="shared" si="54"/>
        <v>Bogotá Mejor para Todos</v>
      </c>
    </row>
    <row r="419" spans="1:48" ht="45" customHeight="1">
      <c r="A419" s="204">
        <v>411</v>
      </c>
      <c r="B419" s="131">
        <v>2020</v>
      </c>
      <c r="C419" s="131" t="s">
        <v>353</v>
      </c>
      <c r="D419" s="210" t="s">
        <v>841</v>
      </c>
      <c r="E419" s="210" t="s">
        <v>140</v>
      </c>
      <c r="F419" s="210" t="s">
        <v>34</v>
      </c>
      <c r="G419" s="210" t="s">
        <v>161</v>
      </c>
      <c r="H419" s="229" t="s">
        <v>1063</v>
      </c>
      <c r="I419" s="229" t="s">
        <v>135</v>
      </c>
      <c r="J419" s="229" t="s">
        <v>362</v>
      </c>
      <c r="K419" s="131">
        <v>18</v>
      </c>
      <c r="L419" s="234" t="str">
        <f>IF(ISERROR(VLOOKUP(K419,Eje_Pilar_Prop!$C$2:$E$104,2,FALSE))," ",VLOOKUP(K419,Eje_Pilar_Prop!$C$2:$E$104,2,FALSE))</f>
        <v>Mejor movilidad para todos</v>
      </c>
      <c r="M419" s="234" t="str">
        <f>IF(ISERROR(VLOOKUP(K419,Eje_Pilar_Prop!$C$2:$E$104,3,FALSE))," ",VLOOKUP(K419,Eje_Pilar_Prop!$C$2:$E$104,3,FALSE))</f>
        <v>Pilar 2 Democracía Urbana</v>
      </c>
      <c r="N419" s="132">
        <v>1490</v>
      </c>
      <c r="O419" s="133">
        <v>14274149</v>
      </c>
      <c r="P419" s="309" t="s">
        <v>1435</v>
      </c>
      <c r="Q419" s="239">
        <v>9200000</v>
      </c>
      <c r="R419" s="65"/>
      <c r="S419" s="48"/>
      <c r="T419" s="49">
        <v>1</v>
      </c>
      <c r="U419" s="239">
        <v>4600000</v>
      </c>
      <c r="V419" s="285">
        <f t="shared" si="55"/>
        <v>13800000</v>
      </c>
      <c r="W419" s="306">
        <v>7283333</v>
      </c>
      <c r="X419" s="135">
        <v>44067</v>
      </c>
      <c r="Y419" s="135">
        <v>44069</v>
      </c>
      <c r="Z419" s="135">
        <v>44252</v>
      </c>
      <c r="AA419" s="136">
        <v>120</v>
      </c>
      <c r="AB419" s="136">
        <v>1</v>
      </c>
      <c r="AC419" s="136">
        <v>60</v>
      </c>
      <c r="AD419" s="133"/>
      <c r="AE419" s="137"/>
      <c r="AF419" s="135"/>
      <c r="AG419" s="134"/>
      <c r="AH419" s="131"/>
      <c r="AI419" s="131" t="s">
        <v>1474</v>
      </c>
      <c r="AJ419" s="131"/>
      <c r="AK419" s="131"/>
      <c r="AL419" s="138">
        <f t="shared" si="61"/>
        <v>0.52777775362318835</v>
      </c>
      <c r="AN419" s="73">
        <f>IF(SUMPRODUCT((A$14:A419=A419)*(B$14:B419=B419)*(D$14:D419=D419))&gt;1,0,1)</f>
        <v>1</v>
      </c>
      <c r="AO419" s="50" t="str">
        <f t="shared" si="57"/>
        <v>Contratos de prestación de servicios profesionales y de apoyo a la gestión</v>
      </c>
      <c r="AP419" s="50" t="str">
        <f t="shared" si="58"/>
        <v>Contratación directa</v>
      </c>
      <c r="AQ419" s="50" t="str">
        <f>IF(ISBLANK(G419),1,IFERROR(VLOOKUP(G419,Tipo!$C$12:$C$27,1,FALSE),"NO"))</f>
        <v>Prestación de servicios profesionales y de apoyo a la gestión, o para la ejecución de trabajos artísticos que sólo puedan encomendarse a determinadas personas naturales;</v>
      </c>
      <c r="AR419" s="50" t="str">
        <f t="shared" si="59"/>
        <v>Inversión</v>
      </c>
      <c r="AS419" s="50" t="str">
        <f>IF(ISBLANK(K419),1,IFERROR(VLOOKUP(K419,Eje_Pilar_Prop!C403:C504,1,FALSE),"NO"))</f>
        <v>NO</v>
      </c>
      <c r="AT419" s="50" t="str">
        <f t="shared" si="56"/>
        <v>SECOP II</v>
      </c>
      <c r="AU419" s="38">
        <f t="shared" si="60"/>
        <v>1</v>
      </c>
      <c r="AV419" s="50" t="str">
        <f t="shared" si="54"/>
        <v>Bogotá Mejor para Todos</v>
      </c>
    </row>
    <row r="420" spans="1:48" ht="45" customHeight="1">
      <c r="A420" s="204">
        <v>412</v>
      </c>
      <c r="B420" s="131">
        <v>2020</v>
      </c>
      <c r="C420" s="131" t="s">
        <v>353</v>
      </c>
      <c r="D420" s="210" t="s">
        <v>843</v>
      </c>
      <c r="E420" s="210" t="s">
        <v>140</v>
      </c>
      <c r="F420" s="210" t="s">
        <v>34</v>
      </c>
      <c r="G420" s="210" t="s">
        <v>161</v>
      </c>
      <c r="H420" s="229" t="s">
        <v>906</v>
      </c>
      <c r="I420" s="229" t="s">
        <v>135</v>
      </c>
      <c r="J420" s="229" t="s">
        <v>362</v>
      </c>
      <c r="K420" s="131">
        <v>18</v>
      </c>
      <c r="L420" s="234" t="str">
        <f>IF(ISERROR(VLOOKUP(K420,Eje_Pilar_Prop!$C$2:$E$104,2,FALSE))," ",VLOOKUP(K420,Eje_Pilar_Prop!$C$2:$E$104,2,FALSE))</f>
        <v>Mejor movilidad para todos</v>
      </c>
      <c r="M420" s="234" t="str">
        <f>IF(ISERROR(VLOOKUP(K420,Eje_Pilar_Prop!$C$2:$E$104,3,FALSE))," ",VLOOKUP(K420,Eje_Pilar_Prop!$C$2:$E$104,3,FALSE))</f>
        <v>Pilar 2 Democracía Urbana</v>
      </c>
      <c r="N420" s="132">
        <v>1490</v>
      </c>
      <c r="O420" s="133">
        <v>1233489484</v>
      </c>
      <c r="P420" s="131" t="s">
        <v>1437</v>
      </c>
      <c r="Q420" s="239">
        <v>5950000</v>
      </c>
      <c r="R420" s="65"/>
      <c r="S420" s="48"/>
      <c r="T420" s="49">
        <v>1</v>
      </c>
      <c r="U420" s="239">
        <v>2550000</v>
      </c>
      <c r="V420" s="285">
        <f t="shared" si="55"/>
        <v>8500000</v>
      </c>
      <c r="W420" s="306">
        <v>4703333</v>
      </c>
      <c r="X420" s="135">
        <v>44078</v>
      </c>
      <c r="Y420" s="135">
        <v>44082</v>
      </c>
      <c r="Z420" s="135">
        <v>44233</v>
      </c>
      <c r="AA420" s="136">
        <v>105</v>
      </c>
      <c r="AB420" s="136">
        <v>1</v>
      </c>
      <c r="AC420" s="136">
        <v>45</v>
      </c>
      <c r="AD420" s="133"/>
      <c r="AE420" s="137"/>
      <c r="AF420" s="135"/>
      <c r="AG420" s="134"/>
      <c r="AH420" s="131"/>
      <c r="AI420" s="131" t="s">
        <v>1474</v>
      </c>
      <c r="AJ420" s="131"/>
      <c r="AK420" s="131"/>
      <c r="AL420" s="138">
        <f t="shared" si="61"/>
        <v>0.55333329411764709</v>
      </c>
      <c r="AN420" s="73">
        <f>IF(SUMPRODUCT((A$14:A420=A420)*(B$14:B420=B420)*(D$14:D420=D420))&gt;1,0,1)</f>
        <v>1</v>
      </c>
      <c r="AO420" s="50" t="str">
        <f t="shared" si="57"/>
        <v>Contratos de prestación de servicios profesionales y de apoyo a la gestión</v>
      </c>
      <c r="AP420" s="50" t="str">
        <f t="shared" si="58"/>
        <v>Contratación directa</v>
      </c>
      <c r="AQ420" s="50" t="str">
        <f>IF(ISBLANK(G420),1,IFERROR(VLOOKUP(G420,Tipo!$C$12:$C$27,1,FALSE),"NO"))</f>
        <v>Prestación de servicios profesionales y de apoyo a la gestión, o para la ejecución de trabajos artísticos que sólo puedan encomendarse a determinadas personas naturales;</v>
      </c>
      <c r="AR420" s="50" t="str">
        <f t="shared" si="59"/>
        <v>Inversión</v>
      </c>
      <c r="AS420" s="50" t="str">
        <f>IF(ISBLANK(K420),1,IFERROR(VLOOKUP(K420,Eje_Pilar_Prop!C404:C505,1,FALSE),"NO"))</f>
        <v>NO</v>
      </c>
      <c r="AT420" s="50" t="str">
        <f t="shared" si="56"/>
        <v>SECOP II</v>
      </c>
      <c r="AU420" s="38">
        <f t="shared" si="60"/>
        <v>1</v>
      </c>
      <c r="AV420" s="50" t="str">
        <f t="shared" si="54"/>
        <v>Bogotá Mejor para Todos</v>
      </c>
    </row>
    <row r="421" spans="1:48" ht="45" customHeight="1">
      <c r="A421" s="204">
        <v>413</v>
      </c>
      <c r="B421" s="131">
        <v>2020</v>
      </c>
      <c r="C421" s="131" t="s">
        <v>353</v>
      </c>
      <c r="D421" s="210" t="s">
        <v>844</v>
      </c>
      <c r="E421" s="210" t="s">
        <v>140</v>
      </c>
      <c r="F421" s="210" t="s">
        <v>34</v>
      </c>
      <c r="G421" s="210" t="s">
        <v>161</v>
      </c>
      <c r="H421" s="229" t="s">
        <v>1065</v>
      </c>
      <c r="I421" s="229" t="s">
        <v>135</v>
      </c>
      <c r="J421" s="229" t="s">
        <v>362</v>
      </c>
      <c r="K421" s="131">
        <v>18</v>
      </c>
      <c r="L421" s="234" t="str">
        <f>IF(ISERROR(VLOOKUP(K421,Eje_Pilar_Prop!$C$2:$E$104,2,FALSE))," ",VLOOKUP(K421,Eje_Pilar_Prop!$C$2:$E$104,2,FALSE))</f>
        <v>Mejor movilidad para todos</v>
      </c>
      <c r="M421" s="234" t="str">
        <f>IF(ISERROR(VLOOKUP(K421,Eje_Pilar_Prop!$C$2:$E$104,3,FALSE))," ",VLOOKUP(K421,Eje_Pilar_Prop!$C$2:$E$104,3,FALSE))</f>
        <v>Pilar 2 Democracía Urbana</v>
      </c>
      <c r="N421" s="132">
        <v>1490</v>
      </c>
      <c r="O421" s="133">
        <v>1069433742</v>
      </c>
      <c r="P421" s="131" t="s">
        <v>1438</v>
      </c>
      <c r="Q421" s="239">
        <v>8050000</v>
      </c>
      <c r="R421" s="65"/>
      <c r="S421" s="48"/>
      <c r="T421" s="49">
        <v>1</v>
      </c>
      <c r="U421" s="239">
        <v>3450000</v>
      </c>
      <c r="V421" s="285">
        <f t="shared" si="55"/>
        <v>11500000</v>
      </c>
      <c r="W421" s="306">
        <v>6363333</v>
      </c>
      <c r="X421" s="135">
        <v>44078</v>
      </c>
      <c r="Y421" s="135">
        <v>44082</v>
      </c>
      <c r="Z421" s="135">
        <v>44233</v>
      </c>
      <c r="AA421" s="136">
        <v>105</v>
      </c>
      <c r="AB421" s="136">
        <v>1</v>
      </c>
      <c r="AC421" s="136">
        <v>45</v>
      </c>
      <c r="AD421" s="133"/>
      <c r="AE421" s="137"/>
      <c r="AF421" s="135"/>
      <c r="AG421" s="134"/>
      <c r="AH421" s="131"/>
      <c r="AI421" s="131" t="s">
        <v>1474</v>
      </c>
      <c r="AJ421" s="131"/>
      <c r="AK421" s="131"/>
      <c r="AL421" s="138">
        <f t="shared" si="61"/>
        <v>0.55333330434782613</v>
      </c>
      <c r="AN421" s="73">
        <f>IF(SUMPRODUCT((A$14:A421=A421)*(B$14:B421=B421)*(D$14:D421=D421))&gt;1,0,1)</f>
        <v>1</v>
      </c>
      <c r="AO421" s="50" t="str">
        <f t="shared" si="57"/>
        <v>Contratos de prestación de servicios profesionales y de apoyo a la gestión</v>
      </c>
      <c r="AP421" s="50" t="str">
        <f t="shared" si="58"/>
        <v>Contratación directa</v>
      </c>
      <c r="AQ421" s="50" t="str">
        <f>IF(ISBLANK(G421),1,IFERROR(VLOOKUP(G421,Tipo!$C$12:$C$27,1,FALSE),"NO"))</f>
        <v>Prestación de servicios profesionales y de apoyo a la gestión, o para la ejecución de trabajos artísticos que sólo puedan encomendarse a determinadas personas naturales;</v>
      </c>
      <c r="AR421" s="50" t="str">
        <f t="shared" si="59"/>
        <v>Inversión</v>
      </c>
      <c r="AS421" s="50" t="str">
        <f>IF(ISBLANK(K421),1,IFERROR(VLOOKUP(K421,Eje_Pilar_Prop!C405:C506,1,FALSE),"NO"))</f>
        <v>NO</v>
      </c>
      <c r="AT421" s="50" t="str">
        <f t="shared" si="56"/>
        <v>SECOP II</v>
      </c>
      <c r="AU421" s="38">
        <f t="shared" si="60"/>
        <v>1</v>
      </c>
      <c r="AV421" s="50" t="str">
        <f t="shared" si="54"/>
        <v>Bogotá Mejor para Todos</v>
      </c>
    </row>
    <row r="422" spans="1:48" ht="45" customHeight="1">
      <c r="A422" s="204">
        <v>414</v>
      </c>
      <c r="B422" s="131">
        <v>2020</v>
      </c>
      <c r="C422" s="131" t="s">
        <v>353</v>
      </c>
      <c r="D422" s="210" t="s">
        <v>845</v>
      </c>
      <c r="E422" s="210" t="s">
        <v>140</v>
      </c>
      <c r="F422" s="210" t="s">
        <v>34</v>
      </c>
      <c r="G422" s="210" t="s">
        <v>161</v>
      </c>
      <c r="H422" s="229" t="s">
        <v>906</v>
      </c>
      <c r="I422" s="229" t="s">
        <v>135</v>
      </c>
      <c r="J422" s="229" t="s">
        <v>362</v>
      </c>
      <c r="K422" s="131">
        <v>18</v>
      </c>
      <c r="L422" s="234" t="str">
        <f>IF(ISERROR(VLOOKUP(K422,Eje_Pilar_Prop!$C$2:$E$104,2,FALSE))," ",VLOOKUP(K422,Eje_Pilar_Prop!$C$2:$E$104,2,FALSE))</f>
        <v>Mejor movilidad para todos</v>
      </c>
      <c r="M422" s="234" t="str">
        <f>IF(ISERROR(VLOOKUP(K422,Eje_Pilar_Prop!$C$2:$E$104,3,FALSE))," ",VLOOKUP(K422,Eje_Pilar_Prop!$C$2:$E$104,3,FALSE))</f>
        <v>Pilar 2 Democracía Urbana</v>
      </c>
      <c r="N422" s="132">
        <v>1490</v>
      </c>
      <c r="O422" s="133">
        <v>19462988</v>
      </c>
      <c r="P422" s="131" t="s">
        <v>1439</v>
      </c>
      <c r="Q422" s="239">
        <v>5950000</v>
      </c>
      <c r="R422" s="65"/>
      <c r="S422" s="48"/>
      <c r="T422" s="49">
        <v>1</v>
      </c>
      <c r="U422" s="239">
        <v>2550000</v>
      </c>
      <c r="V422" s="285">
        <f t="shared" si="55"/>
        <v>8500000</v>
      </c>
      <c r="W422" s="306">
        <v>4703333</v>
      </c>
      <c r="X422" s="135">
        <v>44078</v>
      </c>
      <c r="Y422" s="135">
        <v>44082</v>
      </c>
      <c r="Z422" s="135">
        <v>44233</v>
      </c>
      <c r="AA422" s="136">
        <v>105</v>
      </c>
      <c r="AB422" s="136">
        <v>1</v>
      </c>
      <c r="AC422" s="136">
        <v>45</v>
      </c>
      <c r="AD422" s="133"/>
      <c r="AE422" s="137"/>
      <c r="AF422" s="135"/>
      <c r="AG422" s="134"/>
      <c r="AH422" s="131"/>
      <c r="AI422" s="131" t="s">
        <v>1474</v>
      </c>
      <c r="AJ422" s="131"/>
      <c r="AK422" s="131"/>
      <c r="AL422" s="138">
        <f t="shared" si="61"/>
        <v>0.55333329411764709</v>
      </c>
      <c r="AN422" s="73">
        <f>IF(SUMPRODUCT((A$14:A422=A422)*(B$14:B422=B422)*(D$14:D422=D422))&gt;1,0,1)</f>
        <v>1</v>
      </c>
      <c r="AO422" s="50" t="str">
        <f t="shared" si="57"/>
        <v>Contratos de prestación de servicios profesionales y de apoyo a la gestión</v>
      </c>
      <c r="AP422" s="50" t="str">
        <f t="shared" si="58"/>
        <v>Contratación directa</v>
      </c>
      <c r="AQ422" s="50" t="str">
        <f>IF(ISBLANK(G422),1,IFERROR(VLOOKUP(G422,Tipo!$C$12:$C$27,1,FALSE),"NO"))</f>
        <v>Prestación de servicios profesionales y de apoyo a la gestión, o para la ejecución de trabajos artísticos que sólo puedan encomendarse a determinadas personas naturales;</v>
      </c>
      <c r="AR422" s="50" t="str">
        <f t="shared" si="59"/>
        <v>Inversión</v>
      </c>
      <c r="AS422" s="50" t="str">
        <f>IF(ISBLANK(K422),1,IFERROR(VLOOKUP(K422,Eje_Pilar_Prop!C406:C507,1,FALSE),"NO"))</f>
        <v>NO</v>
      </c>
      <c r="AT422" s="50" t="str">
        <f t="shared" si="56"/>
        <v>SECOP II</v>
      </c>
      <c r="AU422" s="38">
        <f t="shared" si="60"/>
        <v>1</v>
      </c>
      <c r="AV422" s="50" t="str">
        <f t="shared" si="54"/>
        <v>Bogotá Mejor para Todos</v>
      </c>
    </row>
    <row r="423" spans="1:48" ht="45" customHeight="1">
      <c r="A423" s="204">
        <v>422</v>
      </c>
      <c r="B423" s="131">
        <v>2020</v>
      </c>
      <c r="C423" s="131" t="s">
        <v>353</v>
      </c>
      <c r="D423" s="210" t="s">
        <v>846</v>
      </c>
      <c r="E423" s="210" t="s">
        <v>138</v>
      </c>
      <c r="F423" s="210" t="s">
        <v>136</v>
      </c>
      <c r="G423" s="210" t="s">
        <v>165</v>
      </c>
      <c r="H423" s="229" t="s">
        <v>1066</v>
      </c>
      <c r="I423" s="229" t="s">
        <v>135</v>
      </c>
      <c r="J423" s="229" t="s">
        <v>362</v>
      </c>
      <c r="K423" s="131">
        <v>45</v>
      </c>
      <c r="L423" s="234" t="str">
        <f>IF(ISERROR(VLOOKUP(K423,Eje_Pilar_Prop!$C$2:$E$104,2,FALSE))," ",VLOOKUP(K423,Eje_Pilar_Prop!$C$2:$E$104,2,FALSE))</f>
        <v>Gobernanza e influencia local, regional e internacional</v>
      </c>
      <c r="M423" s="234" t="str">
        <f>IF(ISERROR(VLOOKUP(K423,Eje_Pilar_Prop!$C$2:$E$104,3,FALSE))," ",VLOOKUP(K423,Eje_Pilar_Prop!$C$2:$E$104,3,FALSE))</f>
        <v>Eje Transversal 4 Gobierno Legitimo, Fortalecimiento Local y Eficiencia</v>
      </c>
      <c r="N423" s="132">
        <v>1501</v>
      </c>
      <c r="O423" s="133" t="s">
        <v>1440</v>
      </c>
      <c r="P423" s="131" t="s">
        <v>1441</v>
      </c>
      <c r="Q423" s="239">
        <v>19070881</v>
      </c>
      <c r="R423" s="65"/>
      <c r="S423" s="48"/>
      <c r="T423" s="49">
        <v>0</v>
      </c>
      <c r="U423" s="239">
        <v>0</v>
      </c>
      <c r="V423" s="251">
        <f t="shared" si="55"/>
        <v>19070881</v>
      </c>
      <c r="W423" s="257">
        <v>0</v>
      </c>
      <c r="X423" s="135">
        <v>44111</v>
      </c>
      <c r="Y423" s="135">
        <v>44124</v>
      </c>
      <c r="Z423" s="135">
        <v>44246</v>
      </c>
      <c r="AA423" s="136">
        <v>120</v>
      </c>
      <c r="AB423" s="136">
        <v>0</v>
      </c>
      <c r="AC423" s="136">
        <v>0</v>
      </c>
      <c r="AD423" s="133"/>
      <c r="AE423" s="137"/>
      <c r="AF423" s="135"/>
      <c r="AG423" s="134"/>
      <c r="AH423" s="131"/>
      <c r="AI423" s="131" t="s">
        <v>1474</v>
      </c>
      <c r="AJ423" s="131"/>
      <c r="AK423" s="131"/>
      <c r="AL423" s="138">
        <f t="shared" si="61"/>
        <v>0</v>
      </c>
      <c r="AN423" s="73">
        <f>IF(SUMPRODUCT((A$14:A423=A423)*(B$14:B423=B423)*(D$14:D423=D423))&gt;1,0,1)</f>
        <v>1</v>
      </c>
      <c r="AO423" s="50" t="str">
        <f t="shared" si="57"/>
        <v>Contratos de prestación de servicios</v>
      </c>
      <c r="AP423" s="50" t="str">
        <f t="shared" si="58"/>
        <v>Contratación mínima cuantia</v>
      </c>
      <c r="AQ423" s="50" t="str">
        <f>IF(ISBLANK(G423),1,IFERROR(VLOOKUP(G423,Tipo!$C$12:$C$27,1,FALSE),"NO"))</f>
        <v>NO</v>
      </c>
      <c r="AR423" s="50" t="str">
        <f t="shared" si="59"/>
        <v>Inversión</v>
      </c>
      <c r="AS423" s="50" t="str">
        <f>IF(ISBLANK(K423),1,IFERROR(VLOOKUP(K423,Eje_Pilar_Prop!C407:C508,1,FALSE),"NO"))</f>
        <v>NO</v>
      </c>
      <c r="AT423" s="50" t="str">
        <f t="shared" si="56"/>
        <v>SECOP II</v>
      </c>
      <c r="AU423" s="38">
        <f t="shared" si="60"/>
        <v>1</v>
      </c>
      <c r="AV423" s="50" t="str">
        <f t="shared" si="54"/>
        <v>Bogotá Mejor para Todos</v>
      </c>
    </row>
    <row r="424" spans="1:48" ht="45" customHeight="1">
      <c r="A424" s="204">
        <v>423</v>
      </c>
      <c r="B424" s="131">
        <v>2020</v>
      </c>
      <c r="C424" s="131" t="s">
        <v>353</v>
      </c>
      <c r="D424" s="210" t="s">
        <v>847</v>
      </c>
      <c r="E424" s="210" t="s">
        <v>140</v>
      </c>
      <c r="F424" s="210" t="s">
        <v>34</v>
      </c>
      <c r="G424" s="210" t="s">
        <v>161</v>
      </c>
      <c r="H424" s="229" t="s">
        <v>1067</v>
      </c>
      <c r="I424" s="229" t="s">
        <v>135</v>
      </c>
      <c r="J424" s="229" t="s">
        <v>362</v>
      </c>
      <c r="K424" s="131">
        <v>45</v>
      </c>
      <c r="L424" s="234" t="str">
        <f>IF(ISERROR(VLOOKUP(K424,Eje_Pilar_Prop!$C$2:$E$104,2,FALSE))," ",VLOOKUP(K424,Eje_Pilar_Prop!$C$2:$E$104,2,FALSE))</f>
        <v>Gobernanza e influencia local, regional e internacional</v>
      </c>
      <c r="M424" s="234" t="str">
        <f>IF(ISERROR(VLOOKUP(K424,Eje_Pilar_Prop!$C$2:$E$104,3,FALSE))," ",VLOOKUP(K424,Eje_Pilar_Prop!$C$2:$E$104,3,FALSE))</f>
        <v>Eje Transversal 4 Gobierno Legitimo, Fortalecimiento Local y Eficiencia</v>
      </c>
      <c r="N424" s="132">
        <v>1501</v>
      </c>
      <c r="O424" s="133">
        <v>1233492814</v>
      </c>
      <c r="P424" s="131" t="s">
        <v>1442</v>
      </c>
      <c r="Q424" s="239">
        <v>12600000</v>
      </c>
      <c r="R424" s="65"/>
      <c r="S424" s="48"/>
      <c r="T424" s="49">
        <v>1</v>
      </c>
      <c r="U424" s="239">
        <v>4200000</v>
      </c>
      <c r="V424" s="251">
        <f t="shared" si="55"/>
        <v>16800000</v>
      </c>
      <c r="W424" s="257">
        <v>9240000</v>
      </c>
      <c r="X424" s="135">
        <v>44097</v>
      </c>
      <c r="Y424" s="135">
        <v>44099</v>
      </c>
      <c r="Z424" s="135">
        <v>44220</v>
      </c>
      <c r="AA424" s="136">
        <v>90</v>
      </c>
      <c r="AB424" s="136">
        <v>1</v>
      </c>
      <c r="AC424" s="136">
        <v>30</v>
      </c>
      <c r="AD424" s="133"/>
      <c r="AE424" s="137"/>
      <c r="AF424" s="135"/>
      <c r="AG424" s="134"/>
      <c r="AH424" s="131"/>
      <c r="AI424" s="131" t="s">
        <v>1474</v>
      </c>
      <c r="AJ424" s="131"/>
      <c r="AK424" s="131"/>
      <c r="AL424" s="138">
        <f t="shared" si="61"/>
        <v>0.55000000000000004</v>
      </c>
      <c r="AN424" s="73">
        <f>IF(SUMPRODUCT((A$14:A424=A424)*(B$14:B424=B424)*(D$14:D424=D424))&gt;1,0,1)</f>
        <v>1</v>
      </c>
      <c r="AO424" s="50" t="str">
        <f t="shared" si="57"/>
        <v>Contratos de prestación de servicios profesionales y de apoyo a la gestión</v>
      </c>
      <c r="AP424" s="50" t="str">
        <f t="shared" si="58"/>
        <v>Contratación directa</v>
      </c>
      <c r="AQ424" s="50" t="str">
        <f>IF(ISBLANK(G424),1,IFERROR(VLOOKUP(G424,Tipo!$C$12:$C$27,1,FALSE),"NO"))</f>
        <v>Prestación de servicios profesionales y de apoyo a la gestión, o para la ejecución de trabajos artísticos que sólo puedan encomendarse a determinadas personas naturales;</v>
      </c>
      <c r="AR424" s="50" t="str">
        <f t="shared" si="59"/>
        <v>Inversión</v>
      </c>
      <c r="AS424" s="50" t="str">
        <f>IF(ISBLANK(K424),1,IFERROR(VLOOKUP(K424,Eje_Pilar_Prop!C408:C509,1,FALSE),"NO"))</f>
        <v>NO</v>
      </c>
      <c r="AT424" s="50" t="str">
        <f t="shared" si="56"/>
        <v>SECOP II</v>
      </c>
      <c r="AU424" s="38">
        <f t="shared" si="60"/>
        <v>1</v>
      </c>
      <c r="AV424" s="50" t="str">
        <f t="shared" si="54"/>
        <v>Bogotá Mejor para Todos</v>
      </c>
    </row>
    <row r="425" spans="1:48" ht="45" customHeight="1">
      <c r="A425" s="204">
        <v>424</v>
      </c>
      <c r="B425" s="131">
        <v>2020</v>
      </c>
      <c r="C425" s="131" t="s">
        <v>353</v>
      </c>
      <c r="D425" s="210" t="s">
        <v>842</v>
      </c>
      <c r="E425" s="210" t="s">
        <v>138</v>
      </c>
      <c r="F425" s="210" t="s">
        <v>139</v>
      </c>
      <c r="G425" s="210" t="s">
        <v>148</v>
      </c>
      <c r="H425" s="229" t="s">
        <v>1064</v>
      </c>
      <c r="I425" s="229" t="s">
        <v>135</v>
      </c>
      <c r="J425" s="229" t="s">
        <v>362</v>
      </c>
      <c r="K425" s="131">
        <v>18</v>
      </c>
      <c r="L425" s="234" t="str">
        <f>IF(ISERROR(VLOOKUP(K425,Eje_Pilar_Prop!$C$2:$E$104,2,FALSE))," ",VLOOKUP(K425,Eje_Pilar_Prop!$C$2:$E$104,2,FALSE))</f>
        <v>Mejor movilidad para todos</v>
      </c>
      <c r="M425" s="234" t="str">
        <f>IF(ISERROR(VLOOKUP(K425,Eje_Pilar_Prop!$C$2:$E$104,3,FALSE))," ",VLOOKUP(K425,Eje_Pilar_Prop!$C$2:$E$104,3,FALSE))</f>
        <v>Pilar 2 Democracía Urbana</v>
      </c>
      <c r="N425" s="132">
        <v>1490</v>
      </c>
      <c r="O425" s="133">
        <v>830031296</v>
      </c>
      <c r="P425" s="131" t="s">
        <v>1436</v>
      </c>
      <c r="Q425" s="239">
        <v>160250000</v>
      </c>
      <c r="R425" s="65"/>
      <c r="S425" s="48"/>
      <c r="T425" s="49">
        <v>0</v>
      </c>
      <c r="U425" s="239">
        <v>0</v>
      </c>
      <c r="V425" s="285">
        <f t="shared" si="55"/>
        <v>160250000</v>
      </c>
      <c r="W425" s="306">
        <v>19367933</v>
      </c>
      <c r="X425" s="135">
        <v>44098</v>
      </c>
      <c r="Y425" s="135">
        <v>44099</v>
      </c>
      <c r="Z425" s="135">
        <v>44401</v>
      </c>
      <c r="AA425" s="136">
        <v>300</v>
      </c>
      <c r="AB425" s="136">
        <v>0</v>
      </c>
      <c r="AC425" s="136">
        <v>0</v>
      </c>
      <c r="AD425" s="133"/>
      <c r="AE425" s="137"/>
      <c r="AF425" s="135"/>
      <c r="AG425" s="134"/>
      <c r="AH425" s="131"/>
      <c r="AI425" s="131" t="s">
        <v>1474</v>
      </c>
      <c r="AJ425" s="131"/>
      <c r="AK425" s="131"/>
      <c r="AL425" s="138">
        <f t="shared" si="61"/>
        <v>0.12086073634945398</v>
      </c>
      <c r="AN425" s="73">
        <f>IF(SUMPRODUCT((A$14:A425=A425)*(B$14:B425=B425)*(D$14:D425=D425))&gt;1,0,1)</f>
        <v>1</v>
      </c>
      <c r="AO425" s="50" t="str">
        <f t="shared" si="57"/>
        <v>Contratos de prestación de servicios</v>
      </c>
      <c r="AP425" s="50" t="str">
        <f t="shared" si="58"/>
        <v>Selección abreviada</v>
      </c>
      <c r="AQ425" s="50" t="str">
        <f>IF(ISBLANK(G425),1,IFERROR(VLOOKUP(G425,Tipo!$C$12:$C$27,1,FALSE),"NO"))</f>
        <v xml:space="preserve">Selección abreviada por menor cuantía </v>
      </c>
      <c r="AR425" s="50" t="str">
        <f t="shared" si="59"/>
        <v>Inversión</v>
      </c>
      <c r="AS425" s="50" t="str">
        <f>IF(ISBLANK(K425),1,IFERROR(VLOOKUP(K425,Eje_Pilar_Prop!C409:C510,1,FALSE),"NO"))</f>
        <v>NO</v>
      </c>
      <c r="AT425" s="50" t="str">
        <f t="shared" si="56"/>
        <v>SECOP II</v>
      </c>
      <c r="AU425" s="38">
        <f t="shared" si="60"/>
        <v>1</v>
      </c>
      <c r="AV425" s="50" t="str">
        <f t="shared" si="54"/>
        <v>Bogotá Mejor para Todos</v>
      </c>
    </row>
    <row r="426" spans="1:48" ht="45" customHeight="1">
      <c r="A426" s="204">
        <v>430</v>
      </c>
      <c r="B426" s="131">
        <v>2020</v>
      </c>
      <c r="C426" s="131" t="s">
        <v>353</v>
      </c>
      <c r="D426" s="210" t="s">
        <v>848</v>
      </c>
      <c r="E426" s="210" t="s">
        <v>140</v>
      </c>
      <c r="F426" s="210" t="s">
        <v>34</v>
      </c>
      <c r="G426" s="210" t="s">
        <v>161</v>
      </c>
      <c r="H426" s="229" t="s">
        <v>1068</v>
      </c>
      <c r="I426" s="229" t="s">
        <v>135</v>
      </c>
      <c r="J426" s="229" t="s">
        <v>362</v>
      </c>
      <c r="K426" s="131">
        <v>45</v>
      </c>
      <c r="L426" s="234" t="str">
        <f>IF(ISERROR(VLOOKUP(K426,Eje_Pilar_Prop!$C$2:$E$104,2,FALSE))," ",VLOOKUP(K426,Eje_Pilar_Prop!$C$2:$E$104,2,FALSE))</f>
        <v>Gobernanza e influencia local, regional e internacional</v>
      </c>
      <c r="M426" s="234" t="str">
        <f>IF(ISERROR(VLOOKUP(K426,Eje_Pilar_Prop!$C$2:$E$104,3,FALSE))," ",VLOOKUP(K426,Eje_Pilar_Prop!$C$2:$E$104,3,FALSE))</f>
        <v>Eje Transversal 4 Gobierno Legitimo, Fortalecimiento Local y Eficiencia</v>
      </c>
      <c r="N426" s="132">
        <v>1501</v>
      </c>
      <c r="O426" s="133">
        <v>80008614</v>
      </c>
      <c r="P426" s="131" t="s">
        <v>1443</v>
      </c>
      <c r="Q426" s="239">
        <v>6766667</v>
      </c>
      <c r="R426" s="65"/>
      <c r="S426" s="48"/>
      <c r="T426" s="49">
        <v>0</v>
      </c>
      <c r="U426" s="239">
        <v>0</v>
      </c>
      <c r="V426" s="251">
        <f t="shared" si="55"/>
        <v>6766667</v>
      </c>
      <c r="W426" s="257">
        <v>3770000</v>
      </c>
      <c r="X426" s="135">
        <v>44111</v>
      </c>
      <c r="Y426" s="135">
        <v>44126</v>
      </c>
      <c r="Z426" s="135">
        <v>44196</v>
      </c>
      <c r="AA426" s="136">
        <v>75</v>
      </c>
      <c r="AB426" s="136">
        <v>0</v>
      </c>
      <c r="AC426" s="136">
        <v>0</v>
      </c>
      <c r="AD426" s="133"/>
      <c r="AE426" s="137"/>
      <c r="AF426" s="135"/>
      <c r="AG426" s="134"/>
      <c r="AH426" s="131"/>
      <c r="AI426" s="131"/>
      <c r="AJ426" s="131" t="s">
        <v>1474</v>
      </c>
      <c r="AK426" s="131"/>
      <c r="AL426" s="138">
        <f t="shared" si="61"/>
        <v>0.55714282969739759</v>
      </c>
      <c r="AN426" s="73">
        <f>IF(SUMPRODUCT((A$14:A426=A426)*(B$14:B426=B426)*(D$14:D426=D426))&gt;1,0,1)</f>
        <v>1</v>
      </c>
      <c r="AO426" s="50" t="str">
        <f t="shared" si="57"/>
        <v>Contratos de prestación de servicios profesionales y de apoyo a la gestión</v>
      </c>
      <c r="AP426" s="50" t="str">
        <f t="shared" si="58"/>
        <v>Contratación directa</v>
      </c>
      <c r="AQ426" s="50" t="str">
        <f>IF(ISBLANK(G426),1,IFERROR(VLOOKUP(G426,Tipo!$C$12:$C$27,1,FALSE),"NO"))</f>
        <v>Prestación de servicios profesionales y de apoyo a la gestión, o para la ejecución de trabajos artísticos que sólo puedan encomendarse a determinadas personas naturales;</v>
      </c>
      <c r="AR426" s="50" t="str">
        <f t="shared" si="59"/>
        <v>Inversión</v>
      </c>
      <c r="AS426" s="50" t="str">
        <f>IF(ISBLANK(K426),1,IFERROR(VLOOKUP(K426,Eje_Pilar_Prop!C410:C511,1,FALSE),"NO"))</f>
        <v>NO</v>
      </c>
      <c r="AT426" s="50" t="str">
        <f t="shared" si="56"/>
        <v>SECOP II</v>
      </c>
      <c r="AU426" s="38">
        <f t="shared" si="60"/>
        <v>1</v>
      </c>
      <c r="AV426" s="50" t="str">
        <f t="shared" si="54"/>
        <v>Bogotá Mejor para Todos</v>
      </c>
    </row>
    <row r="427" spans="1:48" ht="45" customHeight="1">
      <c r="A427" s="204">
        <v>431</v>
      </c>
      <c r="B427" s="131">
        <v>2020</v>
      </c>
      <c r="C427" s="131" t="s">
        <v>449</v>
      </c>
      <c r="D427" s="210" t="s">
        <v>849</v>
      </c>
      <c r="E427" s="210" t="s">
        <v>140</v>
      </c>
      <c r="F427" s="210" t="s">
        <v>34</v>
      </c>
      <c r="G427" s="210" t="s">
        <v>161</v>
      </c>
      <c r="H427" s="229" t="s">
        <v>960</v>
      </c>
      <c r="I427" s="229" t="s">
        <v>135</v>
      </c>
      <c r="J427" s="229" t="s">
        <v>362</v>
      </c>
      <c r="K427" s="131">
        <v>45</v>
      </c>
      <c r="L427" s="234" t="str">
        <f>IF(ISERROR(VLOOKUP(K427,Eje_Pilar_Prop!$C$2:$E$104,2,FALSE))," ",VLOOKUP(K427,Eje_Pilar_Prop!$C$2:$E$104,2,FALSE))</f>
        <v>Gobernanza e influencia local, regional e internacional</v>
      </c>
      <c r="M427" s="234" t="str">
        <f>IF(ISERROR(VLOOKUP(K427,Eje_Pilar_Prop!$C$2:$E$104,3,FALSE))," ",VLOOKUP(K427,Eje_Pilar_Prop!$C$2:$E$104,3,FALSE))</f>
        <v>Eje Transversal 4 Gobierno Legitimo, Fortalecimiento Local y Eficiencia</v>
      </c>
      <c r="N427" s="132">
        <v>1501</v>
      </c>
      <c r="O427" s="133">
        <v>1020726312</v>
      </c>
      <c r="P427" s="131" t="s">
        <v>1330</v>
      </c>
      <c r="Q427" s="239">
        <v>17500000</v>
      </c>
      <c r="R427" s="65"/>
      <c r="S427" s="48"/>
      <c r="T427" s="49">
        <v>0</v>
      </c>
      <c r="U427" s="239">
        <v>0</v>
      </c>
      <c r="V427" s="251">
        <f t="shared" si="55"/>
        <v>17500000</v>
      </c>
      <c r="W427" s="257">
        <v>9750000</v>
      </c>
      <c r="X427" s="135">
        <v>44113</v>
      </c>
      <c r="Y427" s="135">
        <v>44126</v>
      </c>
      <c r="Z427" s="135">
        <v>44196</v>
      </c>
      <c r="AA427" s="136">
        <v>70</v>
      </c>
      <c r="AB427" s="136">
        <v>0</v>
      </c>
      <c r="AC427" s="136">
        <v>0</v>
      </c>
      <c r="AD427" s="133"/>
      <c r="AE427" s="137"/>
      <c r="AF427" s="135"/>
      <c r="AG427" s="134"/>
      <c r="AH427" s="131"/>
      <c r="AI427" s="131"/>
      <c r="AJ427" s="131" t="s">
        <v>1474</v>
      </c>
      <c r="AK427" s="131"/>
      <c r="AL427" s="138">
        <f t="shared" si="61"/>
        <v>0.55714285714285716</v>
      </c>
      <c r="AN427" s="73">
        <f>IF(SUMPRODUCT((A$14:A427=A427)*(B$14:B427=B427)*(D$14:D427=D427))&gt;1,0,1)</f>
        <v>1</v>
      </c>
      <c r="AO427" s="50" t="str">
        <f t="shared" si="57"/>
        <v>Contratos de prestación de servicios profesionales y de apoyo a la gestión</v>
      </c>
      <c r="AP427" s="50" t="str">
        <f t="shared" si="58"/>
        <v>Contratación directa</v>
      </c>
      <c r="AQ427" s="50" t="str">
        <f>IF(ISBLANK(G427),1,IFERROR(VLOOKUP(G427,Tipo!$C$12:$C$27,1,FALSE),"NO"))</f>
        <v>Prestación de servicios profesionales y de apoyo a la gestión, o para la ejecución de trabajos artísticos que sólo puedan encomendarse a determinadas personas naturales;</v>
      </c>
      <c r="AR427" s="50" t="str">
        <f t="shared" si="59"/>
        <v>Inversión</v>
      </c>
      <c r="AS427" s="50" t="str">
        <f>IF(ISBLANK(K427),1,IFERROR(VLOOKUP(K427,Eje_Pilar_Prop!C411:C512,1,FALSE),"NO"))</f>
        <v>NO</v>
      </c>
      <c r="AT427" s="50" t="str">
        <f t="shared" si="56"/>
        <v>NO</v>
      </c>
      <c r="AU427" s="38">
        <f t="shared" si="60"/>
        <v>1</v>
      </c>
      <c r="AV427" s="50" t="str">
        <f t="shared" si="54"/>
        <v>Bogotá Mejor para Todos</v>
      </c>
    </row>
    <row r="428" spans="1:48" ht="45" customHeight="1">
      <c r="A428" s="204">
        <v>432</v>
      </c>
      <c r="B428" s="131">
        <v>2020</v>
      </c>
      <c r="C428" s="131" t="s">
        <v>449</v>
      </c>
      <c r="D428" s="210" t="s">
        <v>850</v>
      </c>
      <c r="E428" s="210" t="s">
        <v>140</v>
      </c>
      <c r="F428" s="210" t="s">
        <v>34</v>
      </c>
      <c r="G428" s="210" t="s">
        <v>161</v>
      </c>
      <c r="H428" s="229" t="s">
        <v>1069</v>
      </c>
      <c r="I428" s="229" t="s">
        <v>135</v>
      </c>
      <c r="J428" s="229" t="s">
        <v>362</v>
      </c>
      <c r="K428" s="131">
        <v>31</v>
      </c>
      <c r="L428" s="234" t="str">
        <f>IF(ISERROR(VLOOKUP(K428,Eje_Pilar_Prop!$C$2:$E$104,2,FALSE))," ",VLOOKUP(K428,Eje_Pilar_Prop!$C$2:$E$104,2,FALSE))</f>
        <v>Fundamentar el desarrollo económico en la generación y uso del conocimiento para mejorar la competitividad de la Ciudad Región</v>
      </c>
      <c r="M428" s="234" t="str">
        <f>IF(ISERROR(VLOOKUP(K428,Eje_Pilar_Prop!$C$2:$E$104,3,FALSE))," ",VLOOKUP(K428,Eje_Pilar_Prop!$C$2:$E$104,3,FALSE))</f>
        <v>Eje Transversal 2 Desarrollo Económico basado en el conocimiento</v>
      </c>
      <c r="N428" s="132">
        <v>1498</v>
      </c>
      <c r="O428" s="133">
        <v>52839246</v>
      </c>
      <c r="P428" s="131" t="s">
        <v>1444</v>
      </c>
      <c r="Q428" s="239">
        <v>8000000</v>
      </c>
      <c r="R428" s="65"/>
      <c r="S428" s="48"/>
      <c r="T428" s="49">
        <v>1</v>
      </c>
      <c r="U428" s="239">
        <v>4000000</v>
      </c>
      <c r="V428" s="251">
        <f t="shared" si="55"/>
        <v>12000000</v>
      </c>
      <c r="W428" s="306">
        <v>4533333</v>
      </c>
      <c r="X428" s="135">
        <v>44127</v>
      </c>
      <c r="Y428" s="135">
        <v>44131</v>
      </c>
      <c r="Z428" s="135">
        <v>44222</v>
      </c>
      <c r="AA428" s="136">
        <v>60</v>
      </c>
      <c r="AB428" s="136">
        <v>1</v>
      </c>
      <c r="AC428" s="136">
        <v>30</v>
      </c>
      <c r="AD428" s="133"/>
      <c r="AE428" s="137"/>
      <c r="AF428" s="135"/>
      <c r="AG428" s="134"/>
      <c r="AH428" s="131"/>
      <c r="AI428" s="131" t="s">
        <v>1474</v>
      </c>
      <c r="AJ428" s="131"/>
      <c r="AK428" s="131"/>
      <c r="AL428" s="138">
        <f t="shared" si="61"/>
        <v>0.37777775000000002</v>
      </c>
      <c r="AN428" s="73">
        <f>IF(SUMPRODUCT((A$14:A428=A428)*(B$14:B428=B428)*(D$14:D428=D428))&gt;1,0,1)</f>
        <v>1</v>
      </c>
      <c r="AO428" s="50" t="str">
        <f t="shared" si="57"/>
        <v>Contratos de prestación de servicios profesionales y de apoyo a la gestión</v>
      </c>
      <c r="AP428" s="50" t="str">
        <f t="shared" si="58"/>
        <v>Contratación directa</v>
      </c>
      <c r="AQ428" s="50" t="str">
        <f>IF(ISBLANK(G428),1,IFERROR(VLOOKUP(G428,Tipo!$C$12:$C$27,1,FALSE),"NO"))</f>
        <v>Prestación de servicios profesionales y de apoyo a la gestión, o para la ejecución de trabajos artísticos que sólo puedan encomendarse a determinadas personas naturales;</v>
      </c>
      <c r="AR428" s="50" t="str">
        <f t="shared" si="59"/>
        <v>Inversión</v>
      </c>
      <c r="AS428" s="50" t="str">
        <f>IF(ISBLANK(K428),1,IFERROR(VLOOKUP(K428,Eje_Pilar_Prop!C412:C513,1,FALSE),"NO"))</f>
        <v>NO</v>
      </c>
      <c r="AT428" s="50" t="str">
        <f t="shared" si="56"/>
        <v>NO</v>
      </c>
      <c r="AU428" s="38">
        <f t="shared" si="60"/>
        <v>1</v>
      </c>
      <c r="AV428" s="50" t="str">
        <f t="shared" si="54"/>
        <v>Bogotá Mejor para Todos</v>
      </c>
    </row>
    <row r="429" spans="1:48" ht="45" customHeight="1">
      <c r="A429" s="204">
        <v>433</v>
      </c>
      <c r="B429" s="131">
        <v>2020</v>
      </c>
      <c r="C429" s="131" t="s">
        <v>449</v>
      </c>
      <c r="D429" s="210" t="s">
        <v>851</v>
      </c>
      <c r="E429" s="210" t="s">
        <v>140</v>
      </c>
      <c r="F429" s="210" t="s">
        <v>34</v>
      </c>
      <c r="G429" s="210" t="s">
        <v>161</v>
      </c>
      <c r="H429" s="229" t="s">
        <v>1069</v>
      </c>
      <c r="I429" s="229" t="s">
        <v>135</v>
      </c>
      <c r="J429" s="229" t="s">
        <v>362</v>
      </c>
      <c r="K429" s="131">
        <v>31</v>
      </c>
      <c r="L429" s="234" t="str">
        <f>IF(ISERROR(VLOOKUP(K429,Eje_Pilar_Prop!$C$2:$E$104,2,FALSE))," ",VLOOKUP(K429,Eje_Pilar_Prop!$C$2:$E$104,2,FALSE))</f>
        <v>Fundamentar el desarrollo económico en la generación y uso del conocimiento para mejorar la competitividad de la Ciudad Región</v>
      </c>
      <c r="M429" s="234" t="str">
        <f>IF(ISERROR(VLOOKUP(K429,Eje_Pilar_Prop!$C$2:$E$104,3,FALSE))," ",VLOOKUP(K429,Eje_Pilar_Prop!$C$2:$E$104,3,FALSE))</f>
        <v>Eje Transversal 2 Desarrollo Económico basado en el conocimiento</v>
      </c>
      <c r="N429" s="132">
        <v>1498</v>
      </c>
      <c r="O429" s="133">
        <v>79431484</v>
      </c>
      <c r="P429" s="131" t="s">
        <v>1445</v>
      </c>
      <c r="Q429" s="239">
        <v>8000000</v>
      </c>
      <c r="R429" s="65"/>
      <c r="S429" s="48"/>
      <c r="T429" s="49">
        <v>1</v>
      </c>
      <c r="U429" s="239">
        <v>4000000</v>
      </c>
      <c r="V429" s="251">
        <f t="shared" si="55"/>
        <v>12000000</v>
      </c>
      <c r="W429" s="306">
        <v>4533333</v>
      </c>
      <c r="X429" s="135">
        <v>44127</v>
      </c>
      <c r="Y429" s="135">
        <v>44131</v>
      </c>
      <c r="Z429" s="135">
        <v>44222</v>
      </c>
      <c r="AA429" s="136">
        <v>60</v>
      </c>
      <c r="AB429" s="136">
        <v>1</v>
      </c>
      <c r="AC429" s="136">
        <v>30</v>
      </c>
      <c r="AD429" s="133"/>
      <c r="AE429" s="137"/>
      <c r="AF429" s="135"/>
      <c r="AG429" s="134"/>
      <c r="AH429" s="131"/>
      <c r="AI429" s="131" t="s">
        <v>1474</v>
      </c>
      <c r="AJ429" s="131"/>
      <c r="AK429" s="131"/>
      <c r="AL429" s="138">
        <f t="shared" si="61"/>
        <v>0.37777775000000002</v>
      </c>
      <c r="AN429" s="73">
        <f>IF(SUMPRODUCT((A$14:A429=A429)*(B$14:B429=B429)*(D$14:D429=D429))&gt;1,0,1)</f>
        <v>1</v>
      </c>
      <c r="AO429" s="50" t="str">
        <f t="shared" si="57"/>
        <v>Contratos de prestación de servicios profesionales y de apoyo a la gestión</v>
      </c>
      <c r="AP429" s="50" t="str">
        <f t="shared" si="58"/>
        <v>Contratación directa</v>
      </c>
      <c r="AQ429" s="50" t="str">
        <f>IF(ISBLANK(G429),1,IFERROR(VLOOKUP(G429,Tipo!$C$12:$C$27,1,FALSE),"NO"))</f>
        <v>Prestación de servicios profesionales y de apoyo a la gestión, o para la ejecución de trabajos artísticos que sólo puedan encomendarse a determinadas personas naturales;</v>
      </c>
      <c r="AR429" s="50" t="str">
        <f t="shared" si="59"/>
        <v>Inversión</v>
      </c>
      <c r="AS429" s="50" t="str">
        <f>IF(ISBLANK(K429),1,IFERROR(VLOOKUP(K429,Eje_Pilar_Prop!C413:C514,1,FALSE),"NO"))</f>
        <v>NO</v>
      </c>
      <c r="AT429" s="50" t="str">
        <f t="shared" si="56"/>
        <v>NO</v>
      </c>
      <c r="AU429" s="38">
        <f t="shared" si="60"/>
        <v>1</v>
      </c>
      <c r="AV429" s="50" t="str">
        <f t="shared" si="54"/>
        <v>Bogotá Mejor para Todos</v>
      </c>
    </row>
    <row r="430" spans="1:48" ht="45" customHeight="1">
      <c r="A430" s="204">
        <v>434</v>
      </c>
      <c r="B430" s="131">
        <v>2020</v>
      </c>
      <c r="C430" s="131" t="s">
        <v>449</v>
      </c>
      <c r="D430" s="210" t="s">
        <v>852</v>
      </c>
      <c r="E430" s="210" t="s">
        <v>140</v>
      </c>
      <c r="F430" s="210" t="s">
        <v>34</v>
      </c>
      <c r="G430" s="210" t="s">
        <v>161</v>
      </c>
      <c r="H430" s="229" t="s">
        <v>1070</v>
      </c>
      <c r="I430" s="229" t="s">
        <v>135</v>
      </c>
      <c r="J430" s="229" t="s">
        <v>362</v>
      </c>
      <c r="K430" s="131">
        <v>45</v>
      </c>
      <c r="L430" s="234" t="str">
        <f>IF(ISERROR(VLOOKUP(K430,Eje_Pilar_Prop!$C$2:$E$104,2,FALSE))," ",VLOOKUP(K430,Eje_Pilar_Prop!$C$2:$E$104,2,FALSE))</f>
        <v>Gobernanza e influencia local, regional e internacional</v>
      </c>
      <c r="M430" s="234" t="str">
        <f>IF(ISERROR(VLOOKUP(K430,Eje_Pilar_Prop!$C$2:$E$104,3,FALSE))," ",VLOOKUP(K430,Eje_Pilar_Prop!$C$2:$E$104,3,FALSE))</f>
        <v>Eje Transversal 4 Gobierno Legitimo, Fortalecimiento Local y Eficiencia</v>
      </c>
      <c r="N430" s="132">
        <v>1501</v>
      </c>
      <c r="O430" s="133">
        <v>80100760</v>
      </c>
      <c r="P430" s="131" t="s">
        <v>1092</v>
      </c>
      <c r="Q430" s="239">
        <v>17000000</v>
      </c>
      <c r="R430" s="65"/>
      <c r="S430" s="48"/>
      <c r="T430" s="49">
        <v>1</v>
      </c>
      <c r="U430" s="239">
        <v>7500000</v>
      </c>
      <c r="V430" s="251">
        <f t="shared" si="55"/>
        <v>24500000</v>
      </c>
      <c r="W430" s="257">
        <v>9500000</v>
      </c>
      <c r="X430" s="135">
        <v>44127</v>
      </c>
      <c r="Y430" s="135">
        <v>44127</v>
      </c>
      <c r="Z430" s="135">
        <v>44227</v>
      </c>
      <c r="AA430" s="136">
        <v>69</v>
      </c>
      <c r="AB430" s="136">
        <v>1</v>
      </c>
      <c r="AC430" s="136">
        <v>30</v>
      </c>
      <c r="AD430" s="133"/>
      <c r="AE430" s="137"/>
      <c r="AF430" s="135"/>
      <c r="AG430" s="134"/>
      <c r="AH430" s="131"/>
      <c r="AI430" s="131" t="s">
        <v>1474</v>
      </c>
      <c r="AJ430" s="131"/>
      <c r="AK430" s="131"/>
      <c r="AL430" s="138">
        <f t="shared" si="61"/>
        <v>0.38775510204081631</v>
      </c>
      <c r="AN430" s="73">
        <f>IF(SUMPRODUCT((A$14:A430=A430)*(B$14:B430=B430)*(D$14:D430=D430))&gt;1,0,1)</f>
        <v>1</v>
      </c>
      <c r="AO430" s="50" t="str">
        <f t="shared" si="57"/>
        <v>Contratos de prestación de servicios profesionales y de apoyo a la gestión</v>
      </c>
      <c r="AP430" s="50" t="str">
        <f t="shared" si="58"/>
        <v>Contratación directa</v>
      </c>
      <c r="AQ430" s="50" t="str">
        <f>IF(ISBLANK(G430),1,IFERROR(VLOOKUP(G430,Tipo!$C$12:$C$27,1,FALSE),"NO"))</f>
        <v>Prestación de servicios profesionales y de apoyo a la gestión, o para la ejecución de trabajos artísticos que sólo puedan encomendarse a determinadas personas naturales;</v>
      </c>
      <c r="AR430" s="50" t="str">
        <f t="shared" si="59"/>
        <v>Inversión</v>
      </c>
      <c r="AS430" s="50" t="str">
        <f>IF(ISBLANK(K430),1,IFERROR(VLOOKUP(K430,Eje_Pilar_Prop!C414:C515,1,FALSE),"NO"))</f>
        <v>NO</v>
      </c>
      <c r="AT430" s="50" t="str">
        <f t="shared" si="56"/>
        <v>NO</v>
      </c>
      <c r="AU430" s="38">
        <f t="shared" si="60"/>
        <v>1</v>
      </c>
      <c r="AV430" s="50" t="str">
        <f t="shared" si="54"/>
        <v>Bogotá Mejor para Todos</v>
      </c>
    </row>
    <row r="431" spans="1:48" ht="45" customHeight="1">
      <c r="A431" s="204">
        <v>435</v>
      </c>
      <c r="B431" s="131">
        <v>2020</v>
      </c>
      <c r="C431" s="131" t="s">
        <v>449</v>
      </c>
      <c r="D431" s="210" t="s">
        <v>853</v>
      </c>
      <c r="E431" s="210" t="s">
        <v>140</v>
      </c>
      <c r="F431" s="210" t="s">
        <v>34</v>
      </c>
      <c r="G431" s="210" t="s">
        <v>161</v>
      </c>
      <c r="H431" s="229" t="s">
        <v>1071</v>
      </c>
      <c r="I431" s="229" t="s">
        <v>135</v>
      </c>
      <c r="J431" s="229" t="s">
        <v>362</v>
      </c>
      <c r="K431" s="131">
        <v>18</v>
      </c>
      <c r="L431" s="234" t="str">
        <f>IF(ISERROR(VLOOKUP(K431,Eje_Pilar_Prop!$C$2:$E$104,2,FALSE))," ",VLOOKUP(K431,Eje_Pilar_Prop!$C$2:$E$104,2,FALSE))</f>
        <v>Mejor movilidad para todos</v>
      </c>
      <c r="M431" s="234" t="str">
        <f>IF(ISERROR(VLOOKUP(K431,Eje_Pilar_Prop!$C$2:$E$104,3,FALSE))," ",VLOOKUP(K431,Eje_Pilar_Prop!$C$2:$E$104,3,FALSE))</f>
        <v>Pilar 2 Democracía Urbana</v>
      </c>
      <c r="N431" s="132">
        <v>1490</v>
      </c>
      <c r="O431" s="133">
        <v>85472640</v>
      </c>
      <c r="P431" s="131" t="s">
        <v>1446</v>
      </c>
      <c r="Q431" s="239">
        <v>3400000</v>
      </c>
      <c r="R431" s="65"/>
      <c r="S431" s="48"/>
      <c r="T431" s="49">
        <v>0</v>
      </c>
      <c r="U431" s="239">
        <v>0</v>
      </c>
      <c r="V431" s="285">
        <f t="shared" si="55"/>
        <v>3400000</v>
      </c>
      <c r="W431" s="306">
        <v>1756667</v>
      </c>
      <c r="X431" s="135">
        <v>44133</v>
      </c>
      <c r="Y431" s="135">
        <v>44134</v>
      </c>
      <c r="Z431" s="135">
        <v>44194</v>
      </c>
      <c r="AA431" s="136">
        <v>60</v>
      </c>
      <c r="AB431" s="136">
        <v>0</v>
      </c>
      <c r="AC431" s="136">
        <v>0</v>
      </c>
      <c r="AD431" s="133"/>
      <c r="AE431" s="137"/>
      <c r="AF431" s="135"/>
      <c r="AG431" s="134"/>
      <c r="AH431" s="131"/>
      <c r="AI431" s="131"/>
      <c r="AJ431" s="131" t="s">
        <v>1474</v>
      </c>
      <c r="AK431" s="131"/>
      <c r="AL431" s="138">
        <f t="shared" si="61"/>
        <v>0.51666676470588235</v>
      </c>
      <c r="AN431" s="73">
        <f>IF(SUMPRODUCT((A$14:A431=A431)*(B$14:B431=B431)*(D$14:D431=D431))&gt;1,0,1)</f>
        <v>1</v>
      </c>
      <c r="AO431" s="50" t="str">
        <f t="shared" si="57"/>
        <v>Contratos de prestación de servicios profesionales y de apoyo a la gestión</v>
      </c>
      <c r="AP431" s="50" t="str">
        <f t="shared" si="58"/>
        <v>Contratación directa</v>
      </c>
      <c r="AQ431" s="50" t="str">
        <f>IF(ISBLANK(G431),1,IFERROR(VLOOKUP(G431,Tipo!$C$12:$C$27,1,FALSE),"NO"))</f>
        <v>Prestación de servicios profesionales y de apoyo a la gestión, o para la ejecución de trabajos artísticos que sólo puedan encomendarse a determinadas personas naturales;</v>
      </c>
      <c r="AR431" s="50" t="str">
        <f t="shared" si="59"/>
        <v>Inversión</v>
      </c>
      <c r="AS431" s="50" t="str">
        <f>IF(ISBLANK(K431),1,IFERROR(VLOOKUP(K431,Eje_Pilar_Prop!C415:C516,1,FALSE),"NO"))</f>
        <v>NO</v>
      </c>
      <c r="AT431" s="50" t="str">
        <f t="shared" si="56"/>
        <v>NO</v>
      </c>
      <c r="AU431" s="38">
        <f t="shared" si="60"/>
        <v>1</v>
      </c>
      <c r="AV431" s="50" t="str">
        <f t="shared" si="54"/>
        <v>Bogotá Mejor para Todos</v>
      </c>
    </row>
    <row r="432" spans="1:48" ht="45" customHeight="1">
      <c r="A432" s="204">
        <v>436</v>
      </c>
      <c r="B432" s="131">
        <v>2020</v>
      </c>
      <c r="C432" s="131" t="s">
        <v>449</v>
      </c>
      <c r="D432" s="210" t="s">
        <v>854</v>
      </c>
      <c r="E432" s="210" t="s">
        <v>140</v>
      </c>
      <c r="F432" s="210" t="s">
        <v>34</v>
      </c>
      <c r="G432" s="210" t="s">
        <v>161</v>
      </c>
      <c r="H432" s="229" t="s">
        <v>1072</v>
      </c>
      <c r="I432" s="229" t="s">
        <v>135</v>
      </c>
      <c r="J432" s="229" t="s">
        <v>362</v>
      </c>
      <c r="K432" s="131">
        <v>45</v>
      </c>
      <c r="L432" s="234" t="str">
        <f>IF(ISERROR(VLOOKUP(K432,Eje_Pilar_Prop!$C$2:$E$104,2,FALSE))," ",VLOOKUP(K432,Eje_Pilar_Prop!$C$2:$E$104,2,FALSE))</f>
        <v>Gobernanza e influencia local, regional e internacional</v>
      </c>
      <c r="M432" s="234" t="str">
        <f>IF(ISERROR(VLOOKUP(K432,Eje_Pilar_Prop!$C$2:$E$104,3,FALSE))," ",VLOOKUP(K432,Eje_Pilar_Prop!$C$2:$E$104,3,FALSE))</f>
        <v>Eje Transversal 4 Gobierno Legitimo, Fortalecimiento Local y Eficiencia</v>
      </c>
      <c r="N432" s="132">
        <v>1501</v>
      </c>
      <c r="O432" s="133">
        <v>79859483</v>
      </c>
      <c r="P432" s="131" t="s">
        <v>1447</v>
      </c>
      <c r="Q432" s="239">
        <v>8400000</v>
      </c>
      <c r="R432" s="65"/>
      <c r="S432" s="48"/>
      <c r="T432" s="49">
        <v>0</v>
      </c>
      <c r="U432" s="239">
        <v>0</v>
      </c>
      <c r="V432" s="251">
        <f t="shared" si="55"/>
        <v>8400000</v>
      </c>
      <c r="W432" s="257">
        <v>4340000</v>
      </c>
      <c r="X432" s="135">
        <v>44133</v>
      </c>
      <c r="Y432" s="135">
        <v>44134</v>
      </c>
      <c r="Z432" s="135">
        <v>44195</v>
      </c>
      <c r="AA432" s="136">
        <v>60</v>
      </c>
      <c r="AB432" s="136">
        <v>0</v>
      </c>
      <c r="AC432" s="136">
        <v>0</v>
      </c>
      <c r="AD432" s="133"/>
      <c r="AE432" s="137"/>
      <c r="AF432" s="135"/>
      <c r="AG432" s="134"/>
      <c r="AH432" s="131"/>
      <c r="AI432" s="131"/>
      <c r="AJ432" s="131" t="s">
        <v>1474</v>
      </c>
      <c r="AK432" s="131"/>
      <c r="AL432" s="138">
        <f t="shared" si="61"/>
        <v>0.51666666666666672</v>
      </c>
      <c r="AN432" s="73">
        <f>IF(SUMPRODUCT((A$14:A432=A432)*(B$14:B432=B432)*(D$14:D432=D432))&gt;1,0,1)</f>
        <v>1</v>
      </c>
      <c r="AO432" s="50" t="str">
        <f t="shared" si="57"/>
        <v>Contratos de prestación de servicios profesionales y de apoyo a la gestión</v>
      </c>
      <c r="AP432" s="50" t="str">
        <f t="shared" si="58"/>
        <v>Contratación directa</v>
      </c>
      <c r="AQ432" s="50" t="str">
        <f>IF(ISBLANK(G432),1,IFERROR(VLOOKUP(G432,Tipo!$C$12:$C$27,1,FALSE),"NO"))</f>
        <v>Prestación de servicios profesionales y de apoyo a la gestión, o para la ejecución de trabajos artísticos que sólo puedan encomendarse a determinadas personas naturales;</v>
      </c>
      <c r="AR432" s="50" t="str">
        <f t="shared" si="59"/>
        <v>Inversión</v>
      </c>
      <c r="AS432" s="50" t="str">
        <f>IF(ISBLANK(K432),1,IFERROR(VLOOKUP(K432,Eje_Pilar_Prop!C416:C517,1,FALSE),"NO"))</f>
        <v>NO</v>
      </c>
      <c r="AT432" s="50" t="str">
        <f t="shared" si="56"/>
        <v>NO</v>
      </c>
      <c r="AU432" s="38">
        <f t="shared" si="60"/>
        <v>1</v>
      </c>
      <c r="AV432" s="50" t="str">
        <f t="shared" si="54"/>
        <v>Bogotá Mejor para Todos</v>
      </c>
    </row>
    <row r="433" spans="1:48" ht="45" customHeight="1">
      <c r="A433" s="204">
        <v>437</v>
      </c>
      <c r="B433" s="131">
        <v>2020</v>
      </c>
      <c r="C433" s="131" t="s">
        <v>449</v>
      </c>
      <c r="D433" s="210" t="s">
        <v>857</v>
      </c>
      <c r="E433" s="210" t="s">
        <v>150</v>
      </c>
      <c r="F433" s="210" t="s">
        <v>34</v>
      </c>
      <c r="G433" s="210" t="s">
        <v>150</v>
      </c>
      <c r="H433" s="229" t="s">
        <v>1074</v>
      </c>
      <c r="I433" s="229" t="s">
        <v>135</v>
      </c>
      <c r="J433" s="229" t="s">
        <v>362</v>
      </c>
      <c r="K433" s="131">
        <v>3</v>
      </c>
      <c r="L433" s="234" t="str">
        <f>IF(ISERROR(VLOOKUP(K433,Eje_Pilar_Prop!$C$2:$E$104,2,FALSE))," ",VLOOKUP(K433,Eje_Pilar_Prop!$C$2:$E$104,2,FALSE))</f>
        <v>Igualdad y autonomía para una Bogotá incluyente</v>
      </c>
      <c r="M433" s="234" t="str">
        <f>IF(ISERROR(VLOOKUP(K433,Eje_Pilar_Prop!$C$2:$E$104,3,FALSE))," ",VLOOKUP(K433,Eje_Pilar_Prop!$C$2:$E$104,3,FALSE))</f>
        <v>Pilar 1 Igualdad de Calidad de Vida</v>
      </c>
      <c r="N433" s="132">
        <v>1477</v>
      </c>
      <c r="O433" s="133">
        <v>900971006</v>
      </c>
      <c r="P433" s="131" t="s">
        <v>1451</v>
      </c>
      <c r="Q433" s="239">
        <v>356079000</v>
      </c>
      <c r="R433" s="65"/>
      <c r="S433" s="48"/>
      <c r="T433" s="49">
        <v>0</v>
      </c>
      <c r="U433" s="239">
        <v>0</v>
      </c>
      <c r="V433" s="251">
        <f t="shared" si="55"/>
        <v>356079000</v>
      </c>
      <c r="W433" s="257">
        <v>0</v>
      </c>
      <c r="X433" s="135">
        <v>44166</v>
      </c>
      <c r="Y433" s="135">
        <v>43834</v>
      </c>
      <c r="Z433" s="135">
        <v>44381</v>
      </c>
      <c r="AA433" s="136">
        <v>180</v>
      </c>
      <c r="AB433" s="136">
        <v>0</v>
      </c>
      <c r="AC433" s="136">
        <v>0</v>
      </c>
      <c r="AD433" s="133"/>
      <c r="AE433" s="137"/>
      <c r="AF433" s="135"/>
      <c r="AG433" s="134"/>
      <c r="AH433" s="131"/>
      <c r="AI433" s="131" t="s">
        <v>1474</v>
      </c>
      <c r="AJ433" s="131"/>
      <c r="AK433" s="131"/>
      <c r="AL433" s="138">
        <f t="shared" si="61"/>
        <v>0</v>
      </c>
      <c r="AN433" s="73">
        <f>IF(SUMPRODUCT((A$14:A433=A433)*(B$14:B433=B433)*(D$14:D433=D433))&gt;1,0,1)</f>
        <v>1</v>
      </c>
      <c r="AO433" s="50" t="str">
        <f t="shared" si="57"/>
        <v>Contratos interadministrativos</v>
      </c>
      <c r="AP433" s="50" t="str">
        <f t="shared" si="58"/>
        <v>Contratación directa</v>
      </c>
      <c r="AQ433" s="50" t="str">
        <f>IF(ISBLANK(G433),1,IFERROR(VLOOKUP(G433,Tipo!$C$12:$C$27,1,FALSE),"NO"))</f>
        <v>Contratos interadministrativos</v>
      </c>
      <c r="AR433" s="50" t="str">
        <f t="shared" si="59"/>
        <v>Inversión</v>
      </c>
      <c r="AS433" s="50" t="str">
        <f>IF(ISBLANK(K433),1,IFERROR(VLOOKUP(K433,Eje_Pilar_Prop!C417:C518,1,FALSE),"NO"))</f>
        <v>NO</v>
      </c>
      <c r="AT433" s="50" t="str">
        <f t="shared" si="56"/>
        <v>NO</v>
      </c>
      <c r="AU433" s="38">
        <f t="shared" si="60"/>
        <v>1</v>
      </c>
      <c r="AV433" s="50" t="str">
        <f t="shared" si="54"/>
        <v>Bogotá Mejor para Todos</v>
      </c>
    </row>
    <row r="434" spans="1:48" ht="45" customHeight="1">
      <c r="A434" s="204">
        <v>438</v>
      </c>
      <c r="B434" s="131">
        <v>2020</v>
      </c>
      <c r="C434" s="131" t="s">
        <v>449</v>
      </c>
      <c r="D434" s="210" t="s">
        <v>858</v>
      </c>
      <c r="E434" s="210" t="s">
        <v>140</v>
      </c>
      <c r="F434" s="210" t="s">
        <v>34</v>
      </c>
      <c r="G434" s="210" t="s">
        <v>161</v>
      </c>
      <c r="H434" s="229" t="s">
        <v>904</v>
      </c>
      <c r="I434" s="229" t="s">
        <v>135</v>
      </c>
      <c r="J434" s="229" t="s">
        <v>362</v>
      </c>
      <c r="K434" s="131">
        <v>18</v>
      </c>
      <c r="L434" s="234" t="str">
        <f>IF(ISERROR(VLOOKUP(K434,Eje_Pilar_Prop!$C$2:$E$104,2,FALSE))," ",VLOOKUP(K434,Eje_Pilar_Prop!$C$2:$E$104,2,FALSE))</f>
        <v>Mejor movilidad para todos</v>
      </c>
      <c r="M434" s="234" t="str">
        <f>IF(ISERROR(VLOOKUP(K434,Eje_Pilar_Prop!$C$2:$E$104,3,FALSE))," ",VLOOKUP(K434,Eje_Pilar_Prop!$C$2:$E$104,3,FALSE))</f>
        <v>Pilar 2 Democracía Urbana</v>
      </c>
      <c r="N434" s="132">
        <v>1490</v>
      </c>
      <c r="O434" s="133">
        <v>19439102</v>
      </c>
      <c r="P434" s="131" t="s">
        <v>1452</v>
      </c>
      <c r="Q434" s="239">
        <v>3450000</v>
      </c>
      <c r="R434" s="65"/>
      <c r="S434" s="48"/>
      <c r="T434" s="49">
        <v>0</v>
      </c>
      <c r="U434" s="239">
        <v>0</v>
      </c>
      <c r="V434" s="285">
        <f t="shared" si="55"/>
        <v>3450000</v>
      </c>
      <c r="W434" s="306">
        <v>1380000</v>
      </c>
      <c r="X434" s="135">
        <v>44148</v>
      </c>
      <c r="Y434" s="135">
        <v>44148</v>
      </c>
      <c r="Z434" s="135">
        <v>44192</v>
      </c>
      <c r="AA434" s="136">
        <v>45</v>
      </c>
      <c r="AB434" s="136">
        <v>0</v>
      </c>
      <c r="AC434" s="136">
        <v>0</v>
      </c>
      <c r="AD434" s="133"/>
      <c r="AE434" s="137"/>
      <c r="AF434" s="135"/>
      <c r="AG434" s="134"/>
      <c r="AH434" s="131"/>
      <c r="AI434" s="131"/>
      <c r="AJ434" s="131" t="s">
        <v>1474</v>
      </c>
      <c r="AK434" s="131"/>
      <c r="AL434" s="138">
        <f t="shared" si="61"/>
        <v>0.4</v>
      </c>
      <c r="AN434" s="73">
        <f>IF(SUMPRODUCT((A$14:A434=A434)*(B$14:B434=B434)*(D$14:D434=D434))&gt;1,0,1)</f>
        <v>1</v>
      </c>
      <c r="AO434" s="50" t="str">
        <f t="shared" si="57"/>
        <v>Contratos de prestación de servicios profesionales y de apoyo a la gestión</v>
      </c>
      <c r="AP434" s="50" t="str">
        <f t="shared" si="58"/>
        <v>Contratación directa</v>
      </c>
      <c r="AQ434" s="50" t="str">
        <f>IF(ISBLANK(G434),1,IFERROR(VLOOKUP(G434,Tipo!$C$12:$C$27,1,FALSE),"NO"))</f>
        <v>Prestación de servicios profesionales y de apoyo a la gestión, o para la ejecución de trabajos artísticos que sólo puedan encomendarse a determinadas personas naturales;</v>
      </c>
      <c r="AR434" s="50" t="str">
        <f t="shared" si="59"/>
        <v>Inversión</v>
      </c>
      <c r="AS434" s="50" t="str">
        <f>IF(ISBLANK(K434),1,IFERROR(VLOOKUP(K434,Eje_Pilar_Prop!C418:C519,1,FALSE),"NO"))</f>
        <v>NO</v>
      </c>
      <c r="AT434" s="50" t="str">
        <f t="shared" si="56"/>
        <v>NO</v>
      </c>
      <c r="AU434" s="38">
        <f t="shared" si="60"/>
        <v>1</v>
      </c>
      <c r="AV434" s="50" t="str">
        <f t="shared" si="54"/>
        <v>Bogotá Mejor para Todos</v>
      </c>
    </row>
    <row r="435" spans="1:48" ht="45" customHeight="1">
      <c r="A435" s="204">
        <v>439</v>
      </c>
      <c r="B435" s="131">
        <v>2020</v>
      </c>
      <c r="C435" s="131" t="s">
        <v>449</v>
      </c>
      <c r="D435" s="210" t="s">
        <v>860</v>
      </c>
      <c r="E435" s="210" t="s">
        <v>140</v>
      </c>
      <c r="F435" s="210" t="s">
        <v>34</v>
      </c>
      <c r="G435" s="210" t="s">
        <v>161</v>
      </c>
      <c r="H435" s="229" t="s">
        <v>1069</v>
      </c>
      <c r="I435" s="229" t="s">
        <v>135</v>
      </c>
      <c r="J435" s="229" t="s">
        <v>362</v>
      </c>
      <c r="K435" s="131">
        <v>31</v>
      </c>
      <c r="L435" s="234" t="str">
        <f>IF(ISERROR(VLOOKUP(K435,Eje_Pilar_Prop!$C$2:$E$104,2,FALSE))," ",VLOOKUP(K435,Eje_Pilar_Prop!$C$2:$E$104,2,FALSE))</f>
        <v>Fundamentar el desarrollo económico en la generación y uso del conocimiento para mejorar la competitividad de la Ciudad Región</v>
      </c>
      <c r="M435" s="234" t="str">
        <f>IF(ISERROR(VLOOKUP(K435,Eje_Pilar_Prop!$C$2:$E$104,3,FALSE))," ",VLOOKUP(K435,Eje_Pilar_Prop!$C$2:$E$104,3,FALSE))</f>
        <v>Eje Transversal 2 Desarrollo Económico basado en el conocimiento</v>
      </c>
      <c r="N435" s="132">
        <v>1498</v>
      </c>
      <c r="O435" s="133">
        <v>1075227670</v>
      </c>
      <c r="P435" s="131" t="s">
        <v>1454</v>
      </c>
      <c r="Q435" s="239">
        <v>6000000</v>
      </c>
      <c r="R435" s="65"/>
      <c r="S435" s="48"/>
      <c r="T435" s="49">
        <v>0</v>
      </c>
      <c r="U435" s="239">
        <v>0</v>
      </c>
      <c r="V435" s="251">
        <f t="shared" si="55"/>
        <v>6000000</v>
      </c>
      <c r="W435" s="306">
        <v>0</v>
      </c>
      <c r="X435" s="135">
        <v>44148</v>
      </c>
      <c r="Y435" s="135">
        <v>44152</v>
      </c>
      <c r="Z435" s="135">
        <v>44196</v>
      </c>
      <c r="AA435" s="136">
        <v>45</v>
      </c>
      <c r="AB435" s="136">
        <v>0</v>
      </c>
      <c r="AC435" s="136">
        <v>0</v>
      </c>
      <c r="AD435" s="133"/>
      <c r="AE435" s="137"/>
      <c r="AF435" s="135"/>
      <c r="AG435" s="134"/>
      <c r="AH435" s="131"/>
      <c r="AI435" s="131"/>
      <c r="AJ435" s="131" t="s">
        <v>1474</v>
      </c>
      <c r="AK435" s="131"/>
      <c r="AL435" s="138">
        <f t="shared" si="61"/>
        <v>0</v>
      </c>
      <c r="AN435" s="73">
        <f>IF(SUMPRODUCT((A$14:A435=A435)*(B$14:B435=B435)*(D$14:D435=D435))&gt;1,0,1)</f>
        <v>1</v>
      </c>
      <c r="AO435" s="50" t="str">
        <f t="shared" si="57"/>
        <v>Contratos de prestación de servicios profesionales y de apoyo a la gestión</v>
      </c>
      <c r="AP435" s="50" t="str">
        <f t="shared" si="58"/>
        <v>Contratación directa</v>
      </c>
      <c r="AQ435" s="50" t="str">
        <f>IF(ISBLANK(G435),1,IFERROR(VLOOKUP(G435,Tipo!$C$12:$C$27,1,FALSE),"NO"))</f>
        <v>Prestación de servicios profesionales y de apoyo a la gestión, o para la ejecución de trabajos artísticos que sólo puedan encomendarse a determinadas personas naturales;</v>
      </c>
      <c r="AR435" s="50" t="str">
        <f t="shared" si="59"/>
        <v>Inversión</v>
      </c>
      <c r="AS435" s="50" t="str">
        <f>IF(ISBLANK(K435),1,IFERROR(VLOOKUP(K435,Eje_Pilar_Prop!C419:C520,1,FALSE),"NO"))</f>
        <v>NO</v>
      </c>
      <c r="AT435" s="50" t="str">
        <f t="shared" si="56"/>
        <v>NO</v>
      </c>
      <c r="AU435" s="38">
        <f t="shared" si="60"/>
        <v>1</v>
      </c>
      <c r="AV435" s="50" t="str">
        <f t="shared" si="54"/>
        <v>Bogotá Mejor para Todos</v>
      </c>
    </row>
    <row r="436" spans="1:48" ht="45" customHeight="1">
      <c r="A436" s="204">
        <v>440</v>
      </c>
      <c r="B436" s="131">
        <v>2020</v>
      </c>
      <c r="C436" s="131" t="s">
        <v>449</v>
      </c>
      <c r="D436" s="210" t="s">
        <v>861</v>
      </c>
      <c r="E436" s="210" t="s">
        <v>65</v>
      </c>
      <c r="F436" s="210" t="s">
        <v>136</v>
      </c>
      <c r="G436" s="210" t="s">
        <v>165</v>
      </c>
      <c r="H436" s="229" t="s">
        <v>1076</v>
      </c>
      <c r="I436" s="229" t="s">
        <v>135</v>
      </c>
      <c r="J436" s="229" t="s">
        <v>362</v>
      </c>
      <c r="K436" s="131">
        <v>3</v>
      </c>
      <c r="L436" s="234" t="str">
        <f>IF(ISERROR(VLOOKUP(K436,Eje_Pilar_Prop!$C$2:$E$104,2,FALSE))," ",VLOOKUP(K436,Eje_Pilar_Prop!$C$2:$E$104,2,FALSE))</f>
        <v>Igualdad y autonomía para una Bogotá incluyente</v>
      </c>
      <c r="M436" s="234" t="str">
        <f>IF(ISERROR(VLOOKUP(K436,Eje_Pilar_Prop!$C$2:$E$104,3,FALSE))," ",VLOOKUP(K436,Eje_Pilar_Prop!$C$2:$E$104,3,FALSE))</f>
        <v>Pilar 1 Igualdad de Calidad de Vida</v>
      </c>
      <c r="N436" s="132">
        <v>1477</v>
      </c>
      <c r="O436" s="133">
        <v>52268409</v>
      </c>
      <c r="P436" s="131" t="s">
        <v>1455</v>
      </c>
      <c r="Q436" s="239">
        <v>11900000</v>
      </c>
      <c r="R436" s="65"/>
      <c r="S436" s="48"/>
      <c r="T436" s="49">
        <v>0</v>
      </c>
      <c r="U436" s="239">
        <v>0</v>
      </c>
      <c r="V436" s="251">
        <f t="shared" si="55"/>
        <v>11900000</v>
      </c>
      <c r="W436" s="257">
        <v>0</v>
      </c>
      <c r="X436" s="135">
        <v>44168</v>
      </c>
      <c r="Y436" s="135">
        <v>43834</v>
      </c>
      <c r="Z436" s="135">
        <v>44412</v>
      </c>
      <c r="AA436" s="136">
        <v>210</v>
      </c>
      <c r="AB436" s="136">
        <v>0</v>
      </c>
      <c r="AC436" s="136">
        <v>0</v>
      </c>
      <c r="AD436" s="133"/>
      <c r="AE436" s="137"/>
      <c r="AF436" s="135"/>
      <c r="AG436" s="134"/>
      <c r="AH436" s="131"/>
      <c r="AI436" s="131" t="s">
        <v>1474</v>
      </c>
      <c r="AJ436" s="131"/>
      <c r="AK436" s="131"/>
      <c r="AL436" s="138">
        <f t="shared" si="61"/>
        <v>0</v>
      </c>
      <c r="AN436" s="73">
        <f>IF(SUMPRODUCT((A$14:A436=A436)*(B$14:B436=B436)*(D$14:D436=D436))&gt;1,0,1)</f>
        <v>1</v>
      </c>
      <c r="AO436" s="50" t="str">
        <f t="shared" si="57"/>
        <v>Interventoría</v>
      </c>
      <c r="AP436" s="50" t="str">
        <f t="shared" si="58"/>
        <v>Contratación mínima cuantia</v>
      </c>
      <c r="AQ436" s="50" t="str">
        <f>IF(ISBLANK(G436),1,IFERROR(VLOOKUP(G436,Tipo!$C$12:$C$27,1,FALSE),"NO"))</f>
        <v>NO</v>
      </c>
      <c r="AR436" s="50" t="str">
        <f t="shared" si="59"/>
        <v>Inversión</v>
      </c>
      <c r="AS436" s="50" t="str">
        <f>IF(ISBLANK(K436),1,IFERROR(VLOOKUP(K436,Eje_Pilar_Prop!C420:C521,1,FALSE),"NO"))</f>
        <v>NO</v>
      </c>
      <c r="AT436" s="50" t="str">
        <f t="shared" si="56"/>
        <v>NO</v>
      </c>
      <c r="AU436" s="38">
        <f t="shared" si="60"/>
        <v>1</v>
      </c>
      <c r="AV436" s="50" t="str">
        <f t="shared" si="54"/>
        <v>Bogotá Mejor para Todos</v>
      </c>
    </row>
    <row r="437" spans="1:48" ht="45" customHeight="1">
      <c r="A437" s="204">
        <v>442</v>
      </c>
      <c r="B437" s="131">
        <v>2020</v>
      </c>
      <c r="C437" s="131" t="s">
        <v>449</v>
      </c>
      <c r="D437" s="210" t="s">
        <v>863</v>
      </c>
      <c r="E437" s="210" t="s">
        <v>140</v>
      </c>
      <c r="F437" s="210" t="s">
        <v>34</v>
      </c>
      <c r="G437" s="210" t="s">
        <v>161</v>
      </c>
      <c r="H437" s="229" t="s">
        <v>1078</v>
      </c>
      <c r="I437" s="229" t="s">
        <v>135</v>
      </c>
      <c r="J437" s="229" t="s">
        <v>362</v>
      </c>
      <c r="K437" s="131">
        <v>31</v>
      </c>
      <c r="L437" s="234" t="str">
        <f>IF(ISERROR(VLOOKUP(K437,Eje_Pilar_Prop!$C$2:$E$104,2,FALSE))," ",VLOOKUP(K437,Eje_Pilar_Prop!$C$2:$E$104,2,FALSE))</f>
        <v>Fundamentar el desarrollo económico en la generación y uso del conocimiento para mejorar la competitividad de la Ciudad Región</v>
      </c>
      <c r="M437" s="234" t="str">
        <f>IF(ISERROR(VLOOKUP(K437,Eje_Pilar_Prop!$C$2:$E$104,3,FALSE))," ",VLOOKUP(K437,Eje_Pilar_Prop!$C$2:$E$104,3,FALSE))</f>
        <v>Eje Transversal 2 Desarrollo Económico basado en el conocimiento</v>
      </c>
      <c r="N437" s="132">
        <v>1498</v>
      </c>
      <c r="O437" s="133">
        <v>80062202</v>
      </c>
      <c r="P437" s="131" t="s">
        <v>1458</v>
      </c>
      <c r="Q437" s="239">
        <v>4000000</v>
      </c>
      <c r="R437" s="65"/>
      <c r="S437" s="48"/>
      <c r="T437" s="49">
        <v>0</v>
      </c>
      <c r="U437" s="239">
        <v>0</v>
      </c>
      <c r="V437" s="251">
        <f t="shared" si="55"/>
        <v>4000000</v>
      </c>
      <c r="W437" s="306">
        <v>0</v>
      </c>
      <c r="X437" s="135">
        <v>44166</v>
      </c>
      <c r="Y437" s="135">
        <v>44167</v>
      </c>
      <c r="Z437" s="135">
        <v>44197</v>
      </c>
      <c r="AA437" s="136">
        <v>30</v>
      </c>
      <c r="AB437" s="136">
        <v>0</v>
      </c>
      <c r="AC437" s="136">
        <v>0</v>
      </c>
      <c r="AD437" s="133"/>
      <c r="AE437" s="137"/>
      <c r="AF437" s="135"/>
      <c r="AG437" s="134"/>
      <c r="AH437" s="131"/>
      <c r="AI437" s="131"/>
      <c r="AJ437" s="131" t="s">
        <v>1474</v>
      </c>
      <c r="AK437" s="131"/>
      <c r="AL437" s="138">
        <f t="shared" si="61"/>
        <v>0</v>
      </c>
      <c r="AN437" s="73">
        <f>IF(SUMPRODUCT((A$14:A437=A437)*(B$14:B437=B437)*(D$14:D437=D437))&gt;1,0,1)</f>
        <v>1</v>
      </c>
      <c r="AO437" s="50" t="str">
        <f t="shared" si="57"/>
        <v>Contratos de prestación de servicios profesionales y de apoyo a la gestión</v>
      </c>
      <c r="AP437" s="50" t="str">
        <f t="shared" si="58"/>
        <v>Contratación directa</v>
      </c>
      <c r="AQ437" s="50" t="str">
        <f>IF(ISBLANK(G437),1,IFERROR(VLOOKUP(G437,Tipo!$C$12:$C$27,1,FALSE),"NO"))</f>
        <v>Prestación de servicios profesionales y de apoyo a la gestión, o para la ejecución de trabajos artísticos que sólo puedan encomendarse a determinadas personas naturales;</v>
      </c>
      <c r="AR437" s="50" t="str">
        <f t="shared" si="59"/>
        <v>Inversión</v>
      </c>
      <c r="AS437" s="50" t="str">
        <f>IF(ISBLANK(K437),1,IFERROR(VLOOKUP(K437,Eje_Pilar_Prop!C421:C522,1,FALSE),"NO"))</f>
        <v>NO</v>
      </c>
      <c r="AT437" s="50" t="str">
        <f t="shared" si="56"/>
        <v>NO</v>
      </c>
      <c r="AU437" s="38">
        <f t="shared" si="60"/>
        <v>1</v>
      </c>
      <c r="AV437" s="50" t="str">
        <f t="shared" si="54"/>
        <v>Bogotá Mejor para Todos</v>
      </c>
    </row>
    <row r="438" spans="1:48" ht="45" customHeight="1">
      <c r="A438" s="204">
        <v>445</v>
      </c>
      <c r="B438" s="131">
        <v>2020</v>
      </c>
      <c r="C438" s="131" t="s">
        <v>449</v>
      </c>
      <c r="D438" s="210" t="s">
        <v>855</v>
      </c>
      <c r="E438" s="210" t="s">
        <v>132</v>
      </c>
      <c r="F438" s="210" t="s">
        <v>141</v>
      </c>
      <c r="G438" s="210" t="s">
        <v>165</v>
      </c>
      <c r="H438" s="229" t="s">
        <v>1541</v>
      </c>
      <c r="I438" s="229" t="s">
        <v>135</v>
      </c>
      <c r="J438" s="229" t="s">
        <v>362</v>
      </c>
      <c r="K438" s="131">
        <v>45</v>
      </c>
      <c r="L438" s="234" t="str">
        <f>IF(ISERROR(VLOOKUP(K438,Eje_Pilar_Prop!$C$2:$E$104,2,FALSE))," ",VLOOKUP(K438,Eje_Pilar_Prop!$C$2:$E$104,2,FALSE))</f>
        <v>Gobernanza e influencia local, regional e internacional</v>
      </c>
      <c r="M438" s="234" t="str">
        <f>IF(ISERROR(VLOOKUP(K438,Eje_Pilar_Prop!$C$2:$E$104,3,FALSE))," ",VLOOKUP(K438,Eje_Pilar_Prop!$C$2:$E$104,3,FALSE))</f>
        <v>Eje Transversal 4 Gobierno Legitimo, Fortalecimiento Local y Eficiencia</v>
      </c>
      <c r="N438" s="132">
        <v>1501</v>
      </c>
      <c r="O438" s="133" t="s">
        <v>1448</v>
      </c>
      <c r="P438" s="131" t="s">
        <v>1911</v>
      </c>
      <c r="Q438" s="239">
        <v>742500000</v>
      </c>
      <c r="R438" s="65"/>
      <c r="S438" s="48"/>
      <c r="T438" s="49">
        <v>0</v>
      </c>
      <c r="U438" s="239">
        <v>0</v>
      </c>
      <c r="V438" s="251">
        <f t="shared" si="55"/>
        <v>742500000</v>
      </c>
      <c r="W438" s="257">
        <v>0</v>
      </c>
      <c r="X438" s="135">
        <v>44188</v>
      </c>
      <c r="Y438" s="135">
        <v>44208</v>
      </c>
      <c r="Z438" s="135">
        <v>44358</v>
      </c>
      <c r="AA438" s="136">
        <v>150</v>
      </c>
      <c r="AB438" s="136">
        <v>0</v>
      </c>
      <c r="AC438" s="136">
        <v>0</v>
      </c>
      <c r="AD438" s="133"/>
      <c r="AE438" s="137"/>
      <c r="AF438" s="135"/>
      <c r="AG438" s="134"/>
      <c r="AH438" s="131"/>
      <c r="AI438" s="131" t="s">
        <v>1474</v>
      </c>
      <c r="AJ438" s="131"/>
      <c r="AK438" s="131"/>
      <c r="AL438" s="138">
        <f t="shared" si="61"/>
        <v>0</v>
      </c>
      <c r="AN438" s="73">
        <f>IF(SUMPRODUCT((A$14:A438=A438)*(B$14:B438=B438)*(D$14:D438=D438))&gt;1,0,1)</f>
        <v>1</v>
      </c>
      <c r="AO438" s="50" t="str">
        <f t="shared" si="57"/>
        <v>Obra pública</v>
      </c>
      <c r="AP438" s="50" t="str">
        <f t="shared" si="58"/>
        <v>Licitación pública</v>
      </c>
      <c r="AQ438" s="50" t="str">
        <f>IF(ISBLANK(G438),1,IFERROR(VLOOKUP(G438,Tipo!$C$12:$C$27,1,FALSE),"NO"))</f>
        <v>NO</v>
      </c>
      <c r="AR438" s="50" t="str">
        <f t="shared" si="59"/>
        <v>Inversión</v>
      </c>
      <c r="AS438" s="50" t="str">
        <f>IF(ISBLANK(K438),1,IFERROR(VLOOKUP(K438,Eje_Pilar_Prop!C423:C524,1,FALSE),"NO"))</f>
        <v>NO</v>
      </c>
      <c r="AT438" s="50" t="str">
        <f t="shared" si="56"/>
        <v>NO</v>
      </c>
      <c r="AU438" s="38">
        <f t="shared" si="60"/>
        <v>1</v>
      </c>
      <c r="AV438" s="50" t="str">
        <f t="shared" si="54"/>
        <v>Bogotá Mejor para Todos</v>
      </c>
    </row>
    <row r="439" spans="1:48" ht="45" customHeight="1">
      <c r="A439" s="204">
        <v>446</v>
      </c>
      <c r="B439" s="131">
        <v>2020</v>
      </c>
      <c r="C439" s="131" t="s">
        <v>449</v>
      </c>
      <c r="D439" s="210" t="s">
        <v>864</v>
      </c>
      <c r="E439" s="210" t="s">
        <v>132</v>
      </c>
      <c r="F439" s="210" t="s">
        <v>136</v>
      </c>
      <c r="G439" s="210" t="s">
        <v>165</v>
      </c>
      <c r="H439" s="229" t="s">
        <v>1079</v>
      </c>
      <c r="I439" s="229" t="s">
        <v>135</v>
      </c>
      <c r="J439" s="229" t="s">
        <v>362</v>
      </c>
      <c r="K439" s="131">
        <v>45</v>
      </c>
      <c r="L439" s="234" t="str">
        <f>IF(ISERROR(VLOOKUP(K439,Eje_Pilar_Prop!$C$2:$E$104,2,FALSE))," ",VLOOKUP(K439,Eje_Pilar_Prop!$C$2:$E$104,2,FALSE))</f>
        <v>Gobernanza e influencia local, regional e internacional</v>
      </c>
      <c r="M439" s="234" t="str">
        <f>IF(ISERROR(VLOOKUP(K439,Eje_Pilar_Prop!$C$2:$E$104,3,FALSE))," ",VLOOKUP(K439,Eje_Pilar_Prop!$C$2:$E$104,3,FALSE))</f>
        <v>Eje Transversal 4 Gobierno Legitimo, Fortalecimiento Local y Eficiencia</v>
      </c>
      <c r="N439" s="132">
        <v>1501</v>
      </c>
      <c r="O439" s="133" t="s">
        <v>1459</v>
      </c>
      <c r="P439" s="131" t="s">
        <v>1460</v>
      </c>
      <c r="Q439" s="239">
        <v>24500000</v>
      </c>
      <c r="R439" s="65"/>
      <c r="S439" s="48"/>
      <c r="T439" s="49">
        <v>0</v>
      </c>
      <c r="U439" s="239">
        <v>0</v>
      </c>
      <c r="V439" s="251">
        <f t="shared" si="55"/>
        <v>24500000</v>
      </c>
      <c r="W439" s="257">
        <v>0</v>
      </c>
      <c r="X439" s="135">
        <v>44188</v>
      </c>
      <c r="Y439" s="135">
        <v>44200</v>
      </c>
      <c r="Z439" s="135">
        <v>44230</v>
      </c>
      <c r="AA439" s="136">
        <v>30</v>
      </c>
      <c r="AB439" s="136">
        <v>0</v>
      </c>
      <c r="AC439" s="136">
        <v>0</v>
      </c>
      <c r="AD439" s="133"/>
      <c r="AE439" s="137"/>
      <c r="AF439" s="135"/>
      <c r="AG439" s="134"/>
      <c r="AH439" s="131"/>
      <c r="AI439" s="131" t="s">
        <v>1474</v>
      </c>
      <c r="AJ439" s="131"/>
      <c r="AK439" s="131"/>
      <c r="AL439" s="138">
        <f t="shared" si="61"/>
        <v>0</v>
      </c>
      <c r="AN439" s="73">
        <f>IF(SUMPRODUCT((A$14:A439=A439)*(B$14:B439=B439)*(D$14:D439=D439))&gt;1,0,1)</f>
        <v>1</v>
      </c>
      <c r="AO439" s="50" t="str">
        <f t="shared" si="57"/>
        <v>Obra pública</v>
      </c>
      <c r="AP439" s="50" t="str">
        <f t="shared" si="58"/>
        <v>Contratación mínima cuantia</v>
      </c>
      <c r="AQ439" s="50" t="str">
        <f>IF(ISBLANK(G439),1,IFERROR(VLOOKUP(G439,Tipo!$C$12:$C$27,1,FALSE),"NO"))</f>
        <v>NO</v>
      </c>
      <c r="AR439" s="50" t="str">
        <f t="shared" si="59"/>
        <v>Inversión</v>
      </c>
      <c r="AS439" s="50" t="str">
        <f>IF(ISBLANK(K439),1,IFERROR(VLOOKUP(K439,Eje_Pilar_Prop!C424:C525,1,FALSE),"NO"))</f>
        <v>NO</v>
      </c>
      <c r="AT439" s="50" t="str">
        <f t="shared" si="56"/>
        <v>NO</v>
      </c>
      <c r="AU439" s="38">
        <f t="shared" si="60"/>
        <v>1</v>
      </c>
      <c r="AV439" s="50" t="str">
        <f t="shared" si="54"/>
        <v>Bogotá Mejor para Todos</v>
      </c>
    </row>
    <row r="440" spans="1:48" ht="45" customHeight="1">
      <c r="A440" s="204">
        <v>448</v>
      </c>
      <c r="B440" s="131">
        <v>2020</v>
      </c>
      <c r="C440" s="131" t="s">
        <v>449</v>
      </c>
      <c r="D440" s="210" t="s">
        <v>862</v>
      </c>
      <c r="E440" s="210" t="s">
        <v>65</v>
      </c>
      <c r="F440" s="210" t="s">
        <v>133</v>
      </c>
      <c r="G440" s="210" t="s">
        <v>165</v>
      </c>
      <c r="H440" s="229" t="s">
        <v>1077</v>
      </c>
      <c r="I440" s="229" t="s">
        <v>135</v>
      </c>
      <c r="J440" s="229" t="s">
        <v>362</v>
      </c>
      <c r="K440" s="131">
        <v>45</v>
      </c>
      <c r="L440" s="234" t="str">
        <f>IF(ISERROR(VLOOKUP(K440,Eje_Pilar_Prop!$C$2:$E$104,2,FALSE))," ",VLOOKUP(K440,Eje_Pilar_Prop!$C$2:$E$104,2,FALSE))</f>
        <v>Gobernanza e influencia local, regional e internacional</v>
      </c>
      <c r="M440" s="234" t="str">
        <f>IF(ISERROR(VLOOKUP(K440,Eje_Pilar_Prop!$C$2:$E$104,3,FALSE))," ",VLOOKUP(K440,Eje_Pilar_Prop!$C$2:$E$104,3,FALSE))</f>
        <v>Eje Transversal 4 Gobierno Legitimo, Fortalecimiento Local y Eficiencia</v>
      </c>
      <c r="N440" s="132">
        <v>1501</v>
      </c>
      <c r="O440" s="133" t="s">
        <v>1456</v>
      </c>
      <c r="P440" s="131" t="s">
        <v>1457</v>
      </c>
      <c r="Q440" s="239">
        <v>82279932</v>
      </c>
      <c r="R440" s="65"/>
      <c r="S440" s="48"/>
      <c r="T440" s="49">
        <v>0</v>
      </c>
      <c r="U440" s="239">
        <v>0</v>
      </c>
      <c r="V440" s="251">
        <f t="shared" si="55"/>
        <v>82279932</v>
      </c>
      <c r="W440" s="257">
        <v>0</v>
      </c>
      <c r="X440" s="135">
        <v>44188</v>
      </c>
      <c r="Y440" s="135">
        <v>44208</v>
      </c>
      <c r="Z440" s="135">
        <v>44358</v>
      </c>
      <c r="AA440" s="136">
        <v>150</v>
      </c>
      <c r="AB440" s="136">
        <v>0</v>
      </c>
      <c r="AC440" s="136">
        <v>0</v>
      </c>
      <c r="AD440" s="133"/>
      <c r="AE440" s="137"/>
      <c r="AF440" s="135"/>
      <c r="AG440" s="134"/>
      <c r="AH440" s="131"/>
      <c r="AI440" s="131" t="s">
        <v>1474</v>
      </c>
      <c r="AJ440" s="131"/>
      <c r="AK440" s="131"/>
      <c r="AL440" s="138">
        <f t="shared" si="61"/>
        <v>0</v>
      </c>
      <c r="AN440" s="73">
        <f>IF(SUMPRODUCT((A$14:A440=A440)*(B$14:B440=B440)*(D$14:D440=D440))&gt;1,0,1)</f>
        <v>1</v>
      </c>
      <c r="AO440" s="50" t="str">
        <f t="shared" si="57"/>
        <v>Interventoría</v>
      </c>
      <c r="AP440" s="50" t="str">
        <f t="shared" si="58"/>
        <v>Concurso de méritos</v>
      </c>
      <c r="AQ440" s="50" t="str">
        <f>IF(ISBLANK(G440),1,IFERROR(VLOOKUP(G440,Tipo!$C$12:$C$27,1,FALSE),"NO"))</f>
        <v>NO</v>
      </c>
      <c r="AR440" s="50" t="str">
        <f t="shared" si="59"/>
        <v>Inversión</v>
      </c>
      <c r="AS440" s="50" t="str">
        <f>IF(ISBLANK(K440),1,IFERROR(VLOOKUP(K440,Eje_Pilar_Prop!C425:C526,1,FALSE),"NO"))</f>
        <v>NO</v>
      </c>
      <c r="AT440" s="50" t="str">
        <f t="shared" si="56"/>
        <v>NO</v>
      </c>
      <c r="AU440" s="38">
        <f t="shared" si="60"/>
        <v>1</v>
      </c>
      <c r="AV440" s="50" t="str">
        <f t="shared" si="54"/>
        <v>Bogotá Mejor para Todos</v>
      </c>
    </row>
    <row r="441" spans="1:48" ht="45" customHeight="1">
      <c r="A441" s="204">
        <v>449</v>
      </c>
      <c r="B441" s="131">
        <v>2020</v>
      </c>
      <c r="C441" s="131" t="s">
        <v>449</v>
      </c>
      <c r="D441" s="210" t="s">
        <v>856</v>
      </c>
      <c r="E441" s="210" t="s">
        <v>138</v>
      </c>
      <c r="F441" s="210" t="s">
        <v>141</v>
      </c>
      <c r="G441" s="210" t="s">
        <v>165</v>
      </c>
      <c r="H441" s="229" t="s">
        <v>1073</v>
      </c>
      <c r="I441" s="229" t="s">
        <v>135</v>
      </c>
      <c r="J441" s="229" t="s">
        <v>362</v>
      </c>
      <c r="K441" s="131">
        <v>11</v>
      </c>
      <c r="L441" s="234" t="str">
        <f>IF(ISERROR(VLOOKUP(K441,Eje_Pilar_Prop!$C$2:$E$104,2,FALSE))," ",VLOOKUP(K441,Eje_Pilar_Prop!$C$2:$E$104,2,FALSE))</f>
        <v>Mejores oportunidades para el desarrollo a través de la cultura, la recreación y el deporte</v>
      </c>
      <c r="M441" s="234" t="str">
        <f>IF(ISERROR(VLOOKUP(K441,Eje_Pilar_Prop!$C$2:$E$104,3,FALSE))," ",VLOOKUP(K441,Eje_Pilar_Prop!$C$2:$E$104,3,FALSE))</f>
        <v>Pilar 1 Igualdad de Calidad de Vida</v>
      </c>
      <c r="N441" s="132">
        <v>1480</v>
      </c>
      <c r="O441" s="239" t="s">
        <v>1449</v>
      </c>
      <c r="P441" s="131" t="s">
        <v>1450</v>
      </c>
      <c r="Q441" s="239">
        <v>3508876460</v>
      </c>
      <c r="R441" s="65"/>
      <c r="S441" s="48"/>
      <c r="T441" s="49">
        <v>0</v>
      </c>
      <c r="U441" s="239">
        <v>0</v>
      </c>
      <c r="V441" s="251">
        <f t="shared" si="55"/>
        <v>3508876460</v>
      </c>
      <c r="W441" s="306">
        <v>0</v>
      </c>
      <c r="X441" s="135">
        <v>44188</v>
      </c>
      <c r="Y441" s="135">
        <v>44208</v>
      </c>
      <c r="Z441" s="135">
        <v>44450</v>
      </c>
      <c r="AA441" s="136">
        <v>240</v>
      </c>
      <c r="AB441" s="136">
        <v>0</v>
      </c>
      <c r="AC441" s="136">
        <v>0</v>
      </c>
      <c r="AD441" s="133"/>
      <c r="AE441" s="137"/>
      <c r="AF441" s="135"/>
      <c r="AG441" s="134"/>
      <c r="AH441" s="131"/>
      <c r="AI441" s="131" t="s">
        <v>1474</v>
      </c>
      <c r="AJ441" s="131"/>
      <c r="AK441" s="131"/>
      <c r="AL441" s="138">
        <f t="shared" si="61"/>
        <v>0</v>
      </c>
      <c r="AN441" s="73">
        <f>IF(SUMPRODUCT((A$14:A441=A441)*(B$14:B441=B441)*(D$14:D441=D441))&gt;1,0,1)</f>
        <v>1</v>
      </c>
      <c r="AO441" s="50" t="str">
        <f t="shared" si="57"/>
        <v>Contratos de prestación de servicios</v>
      </c>
      <c r="AP441" s="50" t="str">
        <f t="shared" si="58"/>
        <v>Licitación pública</v>
      </c>
      <c r="AQ441" s="50" t="str">
        <f>IF(ISBLANK(G441),1,IFERROR(VLOOKUP(G441,Tipo!$C$12:$C$27,1,FALSE),"NO"))</f>
        <v>NO</v>
      </c>
      <c r="AR441" s="50" t="str">
        <f t="shared" si="59"/>
        <v>Inversión</v>
      </c>
      <c r="AS441" s="50" t="str">
        <f>IF(ISBLANK(K441),1,IFERROR(VLOOKUP(K441,Eje_Pilar_Prop!C426:C527,1,FALSE),"NO"))</f>
        <v>NO</v>
      </c>
      <c r="AT441" s="50" t="str">
        <f t="shared" si="56"/>
        <v>NO</v>
      </c>
      <c r="AU441" s="38">
        <f t="shared" si="60"/>
        <v>1</v>
      </c>
      <c r="AV441" s="50" t="str">
        <f t="shared" si="54"/>
        <v>Bogotá Mejor para Todos</v>
      </c>
    </row>
    <row r="442" spans="1:48" ht="45" customHeight="1">
      <c r="A442" s="204">
        <v>449</v>
      </c>
      <c r="B442" s="206">
        <v>2020</v>
      </c>
      <c r="C442" s="131" t="s">
        <v>353</v>
      </c>
      <c r="D442" s="210" t="s">
        <v>856</v>
      </c>
      <c r="E442" s="210" t="s">
        <v>138</v>
      </c>
      <c r="F442" s="131" t="s">
        <v>141</v>
      </c>
      <c r="G442" s="210" t="s">
        <v>165</v>
      </c>
      <c r="H442" s="210" t="s">
        <v>1073</v>
      </c>
      <c r="I442" s="229" t="s">
        <v>135</v>
      </c>
      <c r="J442" s="229" t="s">
        <v>362</v>
      </c>
      <c r="K442" s="206">
        <v>45</v>
      </c>
      <c r="L442" s="234" t="str">
        <f>IF(ISERROR(VLOOKUP(K442,Eje_Pilar_Prop!$C$2:$E$104,2,FALSE))," ",VLOOKUP(K442,Eje_Pilar_Prop!$C$2:$E$104,2,FALSE))</f>
        <v>Gobernanza e influencia local, regional e internacional</v>
      </c>
      <c r="M442" s="234" t="str">
        <f>IF(ISERROR(VLOOKUP(K442,Eje_Pilar_Prop!$C$2:$E$104,3,FALSE))," ",VLOOKUP(K442,Eje_Pilar_Prop!$C$2:$E$104,3,FALSE))</f>
        <v>Eje Transversal 4 Gobierno Legitimo, Fortalecimiento Local y Eficiencia</v>
      </c>
      <c r="N442" s="132">
        <v>1529</v>
      </c>
      <c r="O442" s="133" t="s">
        <v>1449</v>
      </c>
      <c r="P442" s="131" t="s">
        <v>1450</v>
      </c>
      <c r="Q442" s="239">
        <v>2700588760</v>
      </c>
      <c r="R442" s="65"/>
      <c r="S442" s="48"/>
      <c r="T442" s="49">
        <v>0</v>
      </c>
      <c r="U442" s="280">
        <v>0</v>
      </c>
      <c r="V442" s="251">
        <f t="shared" si="55"/>
        <v>2700588760</v>
      </c>
      <c r="W442" s="306">
        <v>0</v>
      </c>
      <c r="X442" s="135">
        <v>44188</v>
      </c>
      <c r="Y442" s="135">
        <v>44208</v>
      </c>
      <c r="Z442" s="135">
        <v>44450</v>
      </c>
      <c r="AA442" s="136">
        <v>240</v>
      </c>
      <c r="AB442" s="136">
        <v>0</v>
      </c>
      <c r="AC442" s="136">
        <v>0</v>
      </c>
      <c r="AD442" s="133"/>
      <c r="AE442" s="137"/>
      <c r="AF442" s="135"/>
      <c r="AG442" s="134"/>
      <c r="AH442" s="131"/>
      <c r="AI442" s="131" t="s">
        <v>1639</v>
      </c>
      <c r="AJ442" s="131"/>
      <c r="AK442" s="131"/>
      <c r="AL442" s="138">
        <f t="shared" si="61"/>
        <v>0</v>
      </c>
      <c r="AN442" s="73">
        <f>IF(SUMPRODUCT((A$14:A442=A442)*(B$14:B442=B442)*(D$14:D442=D442))&gt;1,0,1)</f>
        <v>0</v>
      </c>
      <c r="AO442" s="50" t="str">
        <f t="shared" si="57"/>
        <v>Contratos de prestación de servicios</v>
      </c>
      <c r="AP442" s="50" t="str">
        <f t="shared" si="58"/>
        <v>Licitación pública</v>
      </c>
      <c r="AQ442" s="50" t="str">
        <f>IF(ISBLANK(G442),1,IFERROR(VLOOKUP(G442,Tipo!$C$12:$C$27,1,FALSE),"NO"))</f>
        <v>NO</v>
      </c>
      <c r="AR442" s="50" t="str">
        <f t="shared" si="59"/>
        <v>Inversión</v>
      </c>
      <c r="AS442" s="50" t="str">
        <f>IF(ISBLANK(K442),1,IFERROR(VLOOKUP(K442,Eje_Pilar_Prop!C428:C529,1,FALSE),"NO"))</f>
        <v>NO</v>
      </c>
      <c r="AT442" s="50" t="str">
        <f t="shared" si="56"/>
        <v>SECOP II</v>
      </c>
      <c r="AU442" s="38">
        <f t="shared" si="60"/>
        <v>1</v>
      </c>
      <c r="AV442" s="50" t="str">
        <f t="shared" si="54"/>
        <v>Bogotá Mejor para Todos</v>
      </c>
    </row>
    <row r="443" spans="1:48" ht="45" customHeight="1">
      <c r="A443" s="204">
        <v>56268</v>
      </c>
      <c r="B443" s="131">
        <v>2020</v>
      </c>
      <c r="C443" s="210" t="s">
        <v>448</v>
      </c>
      <c r="D443" s="210" t="s">
        <v>859</v>
      </c>
      <c r="E443" s="210" t="s">
        <v>97</v>
      </c>
      <c r="F443" s="210" t="s">
        <v>139</v>
      </c>
      <c r="G443" s="210" t="s">
        <v>146</v>
      </c>
      <c r="H443" s="229" t="s">
        <v>1075</v>
      </c>
      <c r="I443" s="229" t="s">
        <v>135</v>
      </c>
      <c r="J443" s="229" t="s">
        <v>362</v>
      </c>
      <c r="K443" s="131">
        <v>18</v>
      </c>
      <c r="L443" s="234" t="str">
        <f>IF(ISERROR(VLOOKUP(K443,Eje_Pilar_Prop!$C$2:$E$104,2,FALSE))," ",VLOOKUP(K443,Eje_Pilar_Prop!$C$2:$E$104,2,FALSE))</f>
        <v>Mejor movilidad para todos</v>
      </c>
      <c r="M443" s="234" t="str">
        <f>IF(ISERROR(VLOOKUP(K443,Eje_Pilar_Prop!$C$2:$E$104,3,FALSE))," ",VLOOKUP(K443,Eje_Pilar_Prop!$C$2:$E$104,3,FALSE))</f>
        <v>Pilar 2 Democracía Urbana</v>
      </c>
      <c r="N443" s="132">
        <v>1490</v>
      </c>
      <c r="O443" s="239">
        <v>830095213</v>
      </c>
      <c r="P443" s="131" t="s">
        <v>1453</v>
      </c>
      <c r="Q443" s="239">
        <v>98750000</v>
      </c>
      <c r="R443" s="65"/>
      <c r="S443" s="48"/>
      <c r="T443" s="49">
        <v>0</v>
      </c>
      <c r="U443" s="239">
        <v>0</v>
      </c>
      <c r="V443" s="285">
        <f t="shared" si="55"/>
        <v>98750000</v>
      </c>
      <c r="W443" s="306">
        <v>969059</v>
      </c>
      <c r="X443" s="135">
        <v>44131</v>
      </c>
      <c r="Y443" s="135">
        <v>44131</v>
      </c>
      <c r="Z443" s="135">
        <v>44495</v>
      </c>
      <c r="AA443" s="136">
        <v>360</v>
      </c>
      <c r="AB443" s="136">
        <v>0</v>
      </c>
      <c r="AC443" s="136">
        <v>0</v>
      </c>
      <c r="AD443" s="133"/>
      <c r="AE443" s="137"/>
      <c r="AF443" s="135"/>
      <c r="AG443" s="134"/>
      <c r="AH443" s="131"/>
      <c r="AI443" s="131" t="s">
        <v>1474</v>
      </c>
      <c r="AJ443" s="131"/>
      <c r="AK443" s="131"/>
      <c r="AL443" s="138">
        <f t="shared" si="61"/>
        <v>9.8132556962025313E-3</v>
      </c>
      <c r="AN443" s="73">
        <f>IF(SUMPRODUCT((A$14:A443=A443)*(B$14:B443=B443)*(D$14:D443=D443))&gt;1,0,1)</f>
        <v>1</v>
      </c>
      <c r="AO443" s="50" t="str">
        <f t="shared" si="57"/>
        <v>Otros</v>
      </c>
      <c r="AP443" s="50" t="str">
        <f t="shared" si="58"/>
        <v>Selección abreviada</v>
      </c>
      <c r="AQ443" s="50" t="str">
        <f>IF(ISBLANK(G443),1,IFERROR(VLOOKUP(G443,Tipo!$C$12:$C$27,1,FALSE),"NO"))</f>
        <v xml:space="preserve">Acuerdo marco de precios </v>
      </c>
      <c r="AR443" s="50" t="str">
        <f t="shared" si="59"/>
        <v>Inversión</v>
      </c>
      <c r="AS443" s="50" t="str">
        <f>IF(ISBLANK(K443),1,IFERROR(VLOOKUP(K443,Eje_Pilar_Prop!C429:C530,1,FALSE),"NO"))</f>
        <v>NO</v>
      </c>
      <c r="AT443" s="50" t="str">
        <f t="shared" si="56"/>
        <v>NO</v>
      </c>
      <c r="AU443" s="38">
        <f t="shared" si="60"/>
        <v>1</v>
      </c>
      <c r="AV443" s="50" t="str">
        <f t="shared" si="54"/>
        <v>Bogotá Mejor para Todos</v>
      </c>
    </row>
    <row r="444" spans="1:48" ht="45" customHeight="1">
      <c r="A444" s="209">
        <v>62992</v>
      </c>
      <c r="B444" s="131">
        <v>2020</v>
      </c>
      <c r="C444" s="210" t="s">
        <v>448</v>
      </c>
      <c r="D444" s="210" t="s">
        <v>865</v>
      </c>
      <c r="E444" s="210" t="s">
        <v>97</v>
      </c>
      <c r="F444" s="210" t="s">
        <v>139</v>
      </c>
      <c r="G444" s="210" t="s">
        <v>146</v>
      </c>
      <c r="H444" s="229" t="s">
        <v>1080</v>
      </c>
      <c r="I444" s="229" t="s">
        <v>135</v>
      </c>
      <c r="J444" s="229" t="s">
        <v>362</v>
      </c>
      <c r="K444" s="131">
        <v>19</v>
      </c>
      <c r="L444" s="234" t="str">
        <f>IF(ISERROR(VLOOKUP(K444,Eje_Pilar_Prop!$C$2:$E$104,2,FALSE))," ",VLOOKUP(K444,Eje_Pilar_Prop!$C$2:$E$104,2,FALSE))</f>
        <v>Seguridad y convivencia para todos</v>
      </c>
      <c r="M444" s="234" t="str">
        <f>IF(ISERROR(VLOOKUP(K444,Eje_Pilar_Prop!$C$2:$E$104,3,FALSE))," ",VLOOKUP(K444,Eje_Pilar_Prop!$C$2:$E$104,3,FALSE))</f>
        <v>Pilar 3 Construcción de Comunidad y Cultura Ciudadana</v>
      </c>
      <c r="N444" s="132">
        <v>1495</v>
      </c>
      <c r="O444" s="133">
        <v>890301886</v>
      </c>
      <c r="P444" s="131" t="s">
        <v>1461</v>
      </c>
      <c r="Q444" s="239">
        <v>509935344</v>
      </c>
      <c r="R444" s="65"/>
      <c r="S444" s="48"/>
      <c r="T444" s="49">
        <v>0</v>
      </c>
      <c r="U444" s="239">
        <v>0</v>
      </c>
      <c r="V444" s="251">
        <f t="shared" si="55"/>
        <v>509935344</v>
      </c>
      <c r="W444" s="306">
        <v>0</v>
      </c>
      <c r="X444" s="135">
        <v>44194</v>
      </c>
      <c r="Y444" s="135">
        <v>44194</v>
      </c>
      <c r="Z444" s="135">
        <v>44233</v>
      </c>
      <c r="AA444" s="136">
        <v>37</v>
      </c>
      <c r="AB444" s="136">
        <v>0</v>
      </c>
      <c r="AC444" s="136">
        <v>0</v>
      </c>
      <c r="AD444" s="133"/>
      <c r="AE444" s="137"/>
      <c r="AF444" s="135"/>
      <c r="AG444" s="134"/>
      <c r="AH444" s="131"/>
      <c r="AI444" s="131" t="s">
        <v>1474</v>
      </c>
      <c r="AJ444" s="131"/>
      <c r="AK444" s="131"/>
      <c r="AL444" s="138">
        <f t="shared" si="61"/>
        <v>0</v>
      </c>
      <c r="AN444" s="73">
        <f>IF(SUMPRODUCT((A$14:A444=A444)*(B$14:B444=B444)*(D$14:D444=D444))&gt;1,0,1)</f>
        <v>1</v>
      </c>
      <c r="AO444" s="50" t="str">
        <f t="shared" si="57"/>
        <v>Otros</v>
      </c>
      <c r="AP444" s="50" t="str">
        <f t="shared" si="58"/>
        <v>Selección abreviada</v>
      </c>
      <c r="AQ444" s="50" t="str">
        <f>IF(ISBLANK(G444),1,IFERROR(VLOOKUP(G444,Tipo!$C$12:$C$27,1,FALSE),"NO"))</f>
        <v xml:space="preserve">Acuerdo marco de precios </v>
      </c>
      <c r="AR444" s="50" t="str">
        <f t="shared" si="59"/>
        <v>Inversión</v>
      </c>
      <c r="AS444" s="50" t="str">
        <f>IF(ISBLANK(K444),1,IFERROR(VLOOKUP(K444,Eje_Pilar_Prop!C430:C531,1,FALSE),"NO"))</f>
        <v>NO</v>
      </c>
      <c r="AT444" s="50" t="str">
        <f t="shared" si="56"/>
        <v>NO</v>
      </c>
      <c r="AU444" s="38">
        <f t="shared" si="60"/>
        <v>1</v>
      </c>
      <c r="AV444" s="50" t="str">
        <f t="shared" si="54"/>
        <v>Bogotá Mejor para Todos</v>
      </c>
    </row>
    <row r="445" spans="1:48" ht="45" customHeight="1">
      <c r="A445" s="131"/>
      <c r="B445" s="269">
        <v>2020</v>
      </c>
      <c r="C445" s="141"/>
      <c r="D445" s="210"/>
      <c r="E445" s="210" t="s">
        <v>156</v>
      </c>
      <c r="F445" s="131"/>
      <c r="G445" s="210"/>
      <c r="H445" s="210" t="s">
        <v>1607</v>
      </c>
      <c r="I445" s="229" t="s">
        <v>135</v>
      </c>
      <c r="J445" s="229" t="s">
        <v>362</v>
      </c>
      <c r="K445" s="131"/>
      <c r="L445" s="234" t="str">
        <f>IF(ISERROR(VLOOKUP(K445,Eje_Pilar_Prop!$C$2:$E$104,2,FALSE))," ",VLOOKUP(K445,Eje_Pilar_Prop!$C$2:$E$104,2,FALSE))</f>
        <v xml:space="preserve"> </v>
      </c>
      <c r="M445" s="234" t="str">
        <f>IF(ISERROR(VLOOKUP(K445,Eje_Pilar_Prop!$C$2:$E$104,3,FALSE))," ",VLOOKUP(K445,Eje_Pilar_Prop!$C$2:$E$104,3,FALSE))</f>
        <v xml:space="preserve"> </v>
      </c>
      <c r="N445" s="132">
        <v>1501</v>
      </c>
      <c r="O445" s="133"/>
      <c r="P445" s="206" t="s">
        <v>1633</v>
      </c>
      <c r="Q445" s="239">
        <v>86727400</v>
      </c>
      <c r="R445" s="65"/>
      <c r="S445" s="48"/>
      <c r="T445" s="49">
        <v>0</v>
      </c>
      <c r="U445" s="239">
        <v>0</v>
      </c>
      <c r="V445" s="251">
        <f t="shared" si="55"/>
        <v>86727400</v>
      </c>
      <c r="W445" s="257">
        <v>86727400</v>
      </c>
      <c r="X445" s="135"/>
      <c r="Y445" s="135"/>
      <c r="Z445" s="135"/>
      <c r="AA445" s="136"/>
      <c r="AB445" s="136"/>
      <c r="AC445" s="136"/>
      <c r="AD445" s="133"/>
      <c r="AE445" s="137"/>
      <c r="AF445" s="135"/>
      <c r="AG445" s="134"/>
      <c r="AH445" s="131"/>
      <c r="AI445" s="131"/>
      <c r="AJ445" s="131"/>
      <c r="AK445" s="131"/>
      <c r="AL445" s="138">
        <f t="shared" si="61"/>
        <v>1</v>
      </c>
      <c r="AN445" s="73">
        <f>IF(SUMPRODUCT((A$14:A445=A445)*(B$14:B445=B445)*(D$14:D445=D445))&gt;1,0,1)</f>
        <v>1</v>
      </c>
      <c r="AO445" s="50" t="str">
        <f t="shared" si="57"/>
        <v>Otros gastos</v>
      </c>
      <c r="AP445" s="50">
        <f t="shared" si="58"/>
        <v>1</v>
      </c>
      <c r="AQ445" s="50">
        <f>IF(ISBLANK(G445),1,IFERROR(VLOOKUP(G445,Tipo!$C$12:$C$27,1,FALSE),"NO"))</f>
        <v>1</v>
      </c>
      <c r="AR445" s="50" t="str">
        <f t="shared" si="59"/>
        <v>Inversión</v>
      </c>
      <c r="AS445" s="50">
        <f>IF(ISBLANK(K445),1,IFERROR(VLOOKUP(K445,Eje_Pilar_Prop!C431:C532,1,FALSE),"NO"))</f>
        <v>1</v>
      </c>
      <c r="AT445" s="50">
        <f t="shared" si="56"/>
        <v>1</v>
      </c>
      <c r="AU445" s="38">
        <f t="shared" si="60"/>
        <v>1</v>
      </c>
      <c r="AV445" s="50" t="str">
        <f t="shared" si="54"/>
        <v>Bogotá Mejor para Todos</v>
      </c>
    </row>
    <row r="446" spans="1:48" ht="63" customHeight="1">
      <c r="A446" s="131">
        <v>20735417</v>
      </c>
      <c r="B446" s="270">
        <v>2020</v>
      </c>
      <c r="C446" s="141"/>
      <c r="D446" s="210"/>
      <c r="E446" s="210" t="s">
        <v>156</v>
      </c>
      <c r="F446" s="131"/>
      <c r="G446" s="210"/>
      <c r="H446" s="210" t="s">
        <v>1602</v>
      </c>
      <c r="I446" s="229" t="s">
        <v>135</v>
      </c>
      <c r="J446" s="229" t="s">
        <v>362</v>
      </c>
      <c r="K446" s="155"/>
      <c r="L446" s="234" t="str">
        <f>IF(ISERROR(VLOOKUP(K446,Eje_Pilar_Prop!$C$2:$E$104,2,FALSE))," ",VLOOKUP(K446,Eje_Pilar_Prop!$C$2:$E$104,2,FALSE))</f>
        <v xml:space="preserve"> </v>
      </c>
      <c r="M446" s="234" t="str">
        <f>IF(ISERROR(VLOOKUP(K446,Eje_Pilar_Prop!$C$2:$E$104,3,FALSE))," ",VLOOKUP(K446,Eje_Pilar_Prop!$C$2:$E$104,3,FALSE))</f>
        <v xml:space="preserve"> </v>
      </c>
      <c r="N446" s="157">
        <v>1475</v>
      </c>
      <c r="O446" s="239" t="s">
        <v>1971</v>
      </c>
      <c r="P446" s="204" t="s">
        <v>1628</v>
      </c>
      <c r="Q446" s="239">
        <v>125170</v>
      </c>
      <c r="R446" s="65"/>
      <c r="S446" s="48"/>
      <c r="T446" s="158">
        <v>0</v>
      </c>
      <c r="U446" s="242">
        <v>0</v>
      </c>
      <c r="V446" s="251">
        <f t="shared" si="55"/>
        <v>125170</v>
      </c>
      <c r="W446" s="306">
        <v>125170</v>
      </c>
      <c r="X446" s="135"/>
      <c r="Y446" s="135"/>
      <c r="Z446" s="135"/>
      <c r="AA446" s="136"/>
      <c r="AB446" s="136"/>
      <c r="AC446" s="136"/>
      <c r="AD446" s="133"/>
      <c r="AE446" s="137"/>
      <c r="AF446" s="135"/>
      <c r="AG446" s="134"/>
      <c r="AH446" s="131"/>
      <c r="AI446" s="131"/>
      <c r="AJ446" s="131"/>
      <c r="AK446" s="131"/>
      <c r="AL446" s="138">
        <f t="shared" si="61"/>
        <v>1</v>
      </c>
      <c r="AN446" s="73">
        <f>IF(SUMPRODUCT((A$14:A446=A446)*(B$14:B446=B446)*(D$14:D446=D446))&gt;1,0,1)</f>
        <v>1</v>
      </c>
      <c r="AO446" s="50" t="str">
        <f t="shared" si="57"/>
        <v>Otros gastos</v>
      </c>
      <c r="AP446" s="50">
        <f t="shared" si="58"/>
        <v>1</v>
      </c>
      <c r="AQ446" s="50">
        <f>IF(ISBLANK(G446),1,IFERROR(VLOOKUP(G446,Tipo!$C$12:$C$27,1,FALSE),"NO"))</f>
        <v>1</v>
      </c>
      <c r="AR446" s="50" t="str">
        <f t="shared" si="59"/>
        <v>Inversión</v>
      </c>
      <c r="AS446" s="50">
        <f>IF(ISBLANK(K446),1,IFERROR(VLOOKUP(K446,Eje_Pilar_Prop!C432:C533,1,FALSE),"NO"))</f>
        <v>1</v>
      </c>
      <c r="AT446" s="50">
        <f t="shared" si="56"/>
        <v>1</v>
      </c>
      <c r="AU446" s="38">
        <f t="shared" si="60"/>
        <v>1</v>
      </c>
      <c r="AV446" s="50" t="str">
        <f t="shared" si="54"/>
        <v>Bogotá Mejor para Todos</v>
      </c>
    </row>
    <row r="447" spans="1:48" ht="40.5" customHeight="1">
      <c r="A447" s="131">
        <v>22356401</v>
      </c>
      <c r="B447" s="270">
        <v>2020</v>
      </c>
      <c r="C447" s="141"/>
      <c r="D447" s="210"/>
      <c r="E447" s="210" t="s">
        <v>156</v>
      </c>
      <c r="F447" s="131"/>
      <c r="G447" s="210"/>
      <c r="H447" s="210" t="s">
        <v>1816</v>
      </c>
      <c r="I447" s="229" t="s">
        <v>135</v>
      </c>
      <c r="J447" s="229" t="s">
        <v>362</v>
      </c>
      <c r="K447" s="155"/>
      <c r="L447" s="234"/>
      <c r="M447" s="234"/>
      <c r="N447" s="157">
        <v>1475</v>
      </c>
      <c r="O447" s="239" t="s">
        <v>1971</v>
      </c>
      <c r="P447" s="204" t="s">
        <v>1628</v>
      </c>
      <c r="Q447" s="239">
        <v>298360</v>
      </c>
      <c r="R447" s="65"/>
      <c r="S447" s="48"/>
      <c r="T447" s="158">
        <v>0</v>
      </c>
      <c r="U447" s="242">
        <v>0</v>
      </c>
      <c r="V447" s="251">
        <f t="shared" si="55"/>
        <v>298360</v>
      </c>
      <c r="W447" s="306">
        <v>298360</v>
      </c>
      <c r="X447" s="135"/>
      <c r="Y447" s="135"/>
      <c r="Z447" s="135"/>
      <c r="AA447" s="136"/>
      <c r="AB447" s="136"/>
      <c r="AC447" s="136"/>
      <c r="AD447" s="133"/>
      <c r="AE447" s="137"/>
      <c r="AF447" s="135"/>
      <c r="AG447" s="134"/>
      <c r="AH447" s="131"/>
      <c r="AI447" s="131"/>
      <c r="AJ447" s="131"/>
      <c r="AK447" s="131"/>
      <c r="AL447" s="138">
        <f t="shared" si="61"/>
        <v>1</v>
      </c>
      <c r="AN447" s="73"/>
      <c r="AO447" s="50"/>
      <c r="AP447" s="50"/>
      <c r="AQ447" s="50"/>
      <c r="AR447" s="50"/>
      <c r="AS447" s="50"/>
      <c r="AT447" s="50"/>
      <c r="AV447" s="50"/>
    </row>
    <row r="448" spans="1:48" ht="40.5" customHeight="1">
      <c r="A448" s="131">
        <v>20735417</v>
      </c>
      <c r="B448" s="270">
        <v>2020</v>
      </c>
      <c r="C448" s="141"/>
      <c r="D448" s="210"/>
      <c r="E448" s="210" t="s">
        <v>156</v>
      </c>
      <c r="F448" s="131"/>
      <c r="G448" s="210"/>
      <c r="H448" s="210" t="s">
        <v>1817</v>
      </c>
      <c r="I448" s="229" t="s">
        <v>135</v>
      </c>
      <c r="J448" s="229" t="s">
        <v>362</v>
      </c>
      <c r="K448" s="155"/>
      <c r="L448" s="234"/>
      <c r="M448" s="234"/>
      <c r="N448" s="157">
        <v>1475</v>
      </c>
      <c r="O448" s="239" t="s">
        <v>1971</v>
      </c>
      <c r="P448" s="204" t="s">
        <v>1628</v>
      </c>
      <c r="Q448" s="239">
        <v>137620</v>
      </c>
      <c r="R448" s="65"/>
      <c r="S448" s="48"/>
      <c r="T448" s="158">
        <v>0</v>
      </c>
      <c r="U448" s="242">
        <v>0</v>
      </c>
      <c r="V448" s="251">
        <f t="shared" si="55"/>
        <v>137620</v>
      </c>
      <c r="W448" s="306">
        <v>137620</v>
      </c>
      <c r="X448" s="135"/>
      <c r="Y448" s="135"/>
      <c r="Z448" s="135"/>
      <c r="AA448" s="136"/>
      <c r="AB448" s="136"/>
      <c r="AC448" s="136"/>
      <c r="AD448" s="133"/>
      <c r="AE448" s="137"/>
      <c r="AF448" s="135"/>
      <c r="AG448" s="134"/>
      <c r="AH448" s="131"/>
      <c r="AI448" s="131"/>
      <c r="AJ448" s="131"/>
      <c r="AK448" s="131"/>
      <c r="AL448" s="138">
        <f t="shared" si="61"/>
        <v>1</v>
      </c>
      <c r="AN448" s="73"/>
      <c r="AO448" s="50"/>
      <c r="AP448" s="50"/>
      <c r="AQ448" s="50"/>
      <c r="AR448" s="50"/>
      <c r="AS448" s="50"/>
      <c r="AT448" s="50"/>
      <c r="AV448" s="50"/>
    </row>
    <row r="449" spans="1:48" ht="40.5" customHeight="1">
      <c r="A449" s="131">
        <v>22356401</v>
      </c>
      <c r="B449" s="270">
        <v>2020</v>
      </c>
      <c r="C449" s="141"/>
      <c r="D449" s="210"/>
      <c r="E449" s="210" t="s">
        <v>156</v>
      </c>
      <c r="F449" s="131"/>
      <c r="G449" s="210"/>
      <c r="H449" s="210" t="s">
        <v>1818</v>
      </c>
      <c r="I449" s="229" t="s">
        <v>135</v>
      </c>
      <c r="J449" s="229" t="s">
        <v>362</v>
      </c>
      <c r="K449" s="155"/>
      <c r="L449" s="234"/>
      <c r="M449" s="234"/>
      <c r="N449" s="157">
        <v>1475</v>
      </c>
      <c r="O449" s="239" t="s">
        <v>1971</v>
      </c>
      <c r="P449" s="204" t="s">
        <v>1628</v>
      </c>
      <c r="Q449" s="239">
        <v>221500</v>
      </c>
      <c r="R449" s="65"/>
      <c r="S449" s="48"/>
      <c r="T449" s="158">
        <v>0</v>
      </c>
      <c r="U449" s="242">
        <v>0</v>
      </c>
      <c r="V449" s="251">
        <f t="shared" si="55"/>
        <v>221500</v>
      </c>
      <c r="W449" s="306">
        <v>221500</v>
      </c>
      <c r="X449" s="135"/>
      <c r="Y449" s="135"/>
      <c r="Z449" s="135"/>
      <c r="AA449" s="136"/>
      <c r="AB449" s="136"/>
      <c r="AC449" s="136"/>
      <c r="AD449" s="133"/>
      <c r="AE449" s="137"/>
      <c r="AF449" s="135"/>
      <c r="AG449" s="134"/>
      <c r="AH449" s="131"/>
      <c r="AI449" s="131"/>
      <c r="AJ449" s="131"/>
      <c r="AK449" s="131"/>
      <c r="AL449" s="138">
        <f t="shared" si="61"/>
        <v>1</v>
      </c>
      <c r="AN449" s="73"/>
      <c r="AO449" s="50"/>
      <c r="AP449" s="50"/>
      <c r="AQ449" s="50"/>
      <c r="AR449" s="50"/>
      <c r="AS449" s="50"/>
      <c r="AT449" s="50"/>
      <c r="AV449" s="50"/>
    </row>
    <row r="450" spans="1:48" ht="40.5" customHeight="1">
      <c r="A450" s="131">
        <v>20735417</v>
      </c>
      <c r="B450" s="270">
        <v>2020</v>
      </c>
      <c r="C450" s="141"/>
      <c r="D450" s="210"/>
      <c r="E450" s="210" t="s">
        <v>156</v>
      </c>
      <c r="F450" s="131"/>
      <c r="G450" s="210"/>
      <c r="H450" s="210" t="s">
        <v>1819</v>
      </c>
      <c r="I450" s="229" t="s">
        <v>135</v>
      </c>
      <c r="J450" s="229" t="s">
        <v>362</v>
      </c>
      <c r="K450" s="155"/>
      <c r="L450" s="234"/>
      <c r="M450" s="234"/>
      <c r="N450" s="157">
        <v>1475</v>
      </c>
      <c r="O450" s="239" t="s">
        <v>1971</v>
      </c>
      <c r="P450" s="204" t="s">
        <v>1628</v>
      </c>
      <c r="Q450" s="239">
        <v>123673</v>
      </c>
      <c r="R450" s="65"/>
      <c r="S450" s="48"/>
      <c r="T450" s="158">
        <v>0</v>
      </c>
      <c r="U450" s="242">
        <v>0</v>
      </c>
      <c r="V450" s="251">
        <f t="shared" si="55"/>
        <v>123673</v>
      </c>
      <c r="W450" s="306">
        <v>123673</v>
      </c>
      <c r="X450" s="135"/>
      <c r="Y450" s="135"/>
      <c r="Z450" s="135"/>
      <c r="AA450" s="136"/>
      <c r="AB450" s="136"/>
      <c r="AC450" s="136"/>
      <c r="AD450" s="133"/>
      <c r="AE450" s="137"/>
      <c r="AF450" s="135"/>
      <c r="AG450" s="134"/>
      <c r="AH450" s="131"/>
      <c r="AI450" s="131"/>
      <c r="AJ450" s="131"/>
      <c r="AK450" s="131"/>
      <c r="AL450" s="138">
        <f t="shared" si="61"/>
        <v>1</v>
      </c>
      <c r="AN450" s="73"/>
      <c r="AO450" s="50"/>
      <c r="AP450" s="50"/>
      <c r="AQ450" s="50"/>
      <c r="AR450" s="50"/>
      <c r="AS450" s="50"/>
      <c r="AT450" s="50"/>
      <c r="AV450" s="50"/>
    </row>
    <row r="451" spans="1:48" ht="40.5" customHeight="1">
      <c r="A451" s="131">
        <v>22356401</v>
      </c>
      <c r="B451" s="270">
        <v>2020</v>
      </c>
      <c r="C451" s="141"/>
      <c r="D451" s="210"/>
      <c r="E451" s="210" t="s">
        <v>156</v>
      </c>
      <c r="F451" s="131"/>
      <c r="G451" s="210"/>
      <c r="H451" s="210" t="s">
        <v>1820</v>
      </c>
      <c r="I451" s="229" t="s">
        <v>135</v>
      </c>
      <c r="J451" s="229" t="s">
        <v>362</v>
      </c>
      <c r="K451" s="155"/>
      <c r="L451" s="234"/>
      <c r="M451" s="234"/>
      <c r="N451" s="157">
        <v>1475</v>
      </c>
      <c r="O451" s="239" t="s">
        <v>1971</v>
      </c>
      <c r="P451" s="204" t="s">
        <v>1628</v>
      </c>
      <c r="Q451" s="239">
        <v>255120</v>
      </c>
      <c r="R451" s="65"/>
      <c r="S451" s="48"/>
      <c r="T451" s="158">
        <v>0</v>
      </c>
      <c r="U451" s="242">
        <v>0</v>
      </c>
      <c r="V451" s="251">
        <f t="shared" si="55"/>
        <v>255120</v>
      </c>
      <c r="W451" s="306">
        <v>255120</v>
      </c>
      <c r="X451" s="135"/>
      <c r="Y451" s="135"/>
      <c r="Z451" s="135"/>
      <c r="AA451" s="136"/>
      <c r="AB451" s="136"/>
      <c r="AC451" s="136"/>
      <c r="AD451" s="133"/>
      <c r="AE451" s="137"/>
      <c r="AF451" s="135"/>
      <c r="AG451" s="134"/>
      <c r="AH451" s="131"/>
      <c r="AI451" s="131"/>
      <c r="AJ451" s="131"/>
      <c r="AK451" s="131"/>
      <c r="AL451" s="138">
        <f t="shared" si="61"/>
        <v>1</v>
      </c>
      <c r="AN451" s="73"/>
      <c r="AO451" s="50"/>
      <c r="AP451" s="50"/>
      <c r="AQ451" s="50"/>
      <c r="AR451" s="50"/>
      <c r="AS451" s="50"/>
      <c r="AT451" s="50"/>
      <c r="AV451" s="50"/>
    </row>
    <row r="452" spans="1:48" ht="40.5" customHeight="1">
      <c r="A452" s="131">
        <v>22356401</v>
      </c>
      <c r="B452" s="270">
        <v>2020</v>
      </c>
      <c r="C452" s="141"/>
      <c r="D452" s="210"/>
      <c r="E452" s="210" t="s">
        <v>156</v>
      </c>
      <c r="F452" s="131"/>
      <c r="G452" s="210"/>
      <c r="H452" s="210" t="s">
        <v>1821</v>
      </c>
      <c r="I452" s="229" t="s">
        <v>135</v>
      </c>
      <c r="J452" s="229" t="s">
        <v>362</v>
      </c>
      <c r="K452" s="155"/>
      <c r="L452" s="234"/>
      <c r="M452" s="234"/>
      <c r="N452" s="157">
        <v>1475</v>
      </c>
      <c r="O452" s="239" t="s">
        <v>1971</v>
      </c>
      <c r="P452" s="204" t="s">
        <v>1628</v>
      </c>
      <c r="Q452" s="239">
        <v>209980</v>
      </c>
      <c r="R452" s="65"/>
      <c r="S452" s="48"/>
      <c r="T452" s="158">
        <v>0</v>
      </c>
      <c r="U452" s="242">
        <v>0</v>
      </c>
      <c r="V452" s="251">
        <f t="shared" si="55"/>
        <v>209980</v>
      </c>
      <c r="W452" s="306">
        <v>209980</v>
      </c>
      <c r="X452" s="135"/>
      <c r="Y452" s="135"/>
      <c r="Z452" s="135"/>
      <c r="AA452" s="136"/>
      <c r="AB452" s="136"/>
      <c r="AC452" s="136"/>
      <c r="AD452" s="133"/>
      <c r="AE452" s="137"/>
      <c r="AF452" s="135"/>
      <c r="AG452" s="134"/>
      <c r="AH452" s="131"/>
      <c r="AI452" s="131"/>
      <c r="AJ452" s="131"/>
      <c r="AK452" s="131"/>
      <c r="AL452" s="138">
        <f t="shared" si="61"/>
        <v>1</v>
      </c>
      <c r="AN452" s="73"/>
      <c r="AO452" s="50"/>
      <c r="AP452" s="50"/>
      <c r="AQ452" s="50"/>
      <c r="AR452" s="50"/>
      <c r="AS452" s="50"/>
      <c r="AT452" s="50"/>
      <c r="AV452" s="50"/>
    </row>
    <row r="453" spans="1:48" ht="40.5" customHeight="1">
      <c r="A453" s="131">
        <v>20735417</v>
      </c>
      <c r="B453" s="270">
        <v>2020</v>
      </c>
      <c r="C453" s="141"/>
      <c r="D453" s="210"/>
      <c r="E453" s="210" t="s">
        <v>156</v>
      </c>
      <c r="F453" s="131"/>
      <c r="G453" s="210"/>
      <c r="H453" s="210" t="s">
        <v>1822</v>
      </c>
      <c r="I453" s="229" t="s">
        <v>135</v>
      </c>
      <c r="J453" s="229" t="s">
        <v>362</v>
      </c>
      <c r="K453" s="155"/>
      <c r="L453" s="234"/>
      <c r="M453" s="234"/>
      <c r="N453" s="157">
        <v>1475</v>
      </c>
      <c r="O453" s="239" t="s">
        <v>1971</v>
      </c>
      <c r="P453" s="204" t="s">
        <v>1628</v>
      </c>
      <c r="Q453" s="239">
        <v>101720</v>
      </c>
      <c r="R453" s="65"/>
      <c r="S453" s="48"/>
      <c r="T453" s="158">
        <v>0</v>
      </c>
      <c r="U453" s="242">
        <v>0</v>
      </c>
      <c r="V453" s="251">
        <f t="shared" si="55"/>
        <v>101720</v>
      </c>
      <c r="W453" s="306">
        <v>101720</v>
      </c>
      <c r="X453" s="135"/>
      <c r="Y453" s="135"/>
      <c r="Z453" s="135"/>
      <c r="AA453" s="136"/>
      <c r="AB453" s="136"/>
      <c r="AC453" s="136"/>
      <c r="AD453" s="133"/>
      <c r="AE453" s="137"/>
      <c r="AF453" s="135"/>
      <c r="AG453" s="134"/>
      <c r="AH453" s="131"/>
      <c r="AI453" s="131"/>
      <c r="AJ453" s="131"/>
      <c r="AK453" s="131"/>
      <c r="AL453" s="138">
        <f t="shared" si="61"/>
        <v>1</v>
      </c>
      <c r="AN453" s="73"/>
      <c r="AO453" s="50"/>
      <c r="AP453" s="50"/>
      <c r="AQ453" s="50"/>
      <c r="AR453" s="50"/>
      <c r="AS453" s="50"/>
      <c r="AT453" s="50"/>
      <c r="AV453" s="50"/>
    </row>
    <row r="454" spans="1:48" ht="40.5" customHeight="1">
      <c r="A454" s="131">
        <v>22356401</v>
      </c>
      <c r="B454" s="270">
        <v>2020</v>
      </c>
      <c r="C454" s="141"/>
      <c r="D454" s="210"/>
      <c r="E454" s="210" t="s">
        <v>156</v>
      </c>
      <c r="F454" s="131"/>
      <c r="G454" s="210"/>
      <c r="H454" s="210" t="s">
        <v>1823</v>
      </c>
      <c r="I454" s="229" t="s">
        <v>135</v>
      </c>
      <c r="J454" s="229" t="s">
        <v>362</v>
      </c>
      <c r="K454" s="155"/>
      <c r="L454" s="234"/>
      <c r="M454" s="234"/>
      <c r="N454" s="157">
        <v>1475</v>
      </c>
      <c r="O454" s="239" t="s">
        <v>1971</v>
      </c>
      <c r="P454" s="204" t="s">
        <v>1628</v>
      </c>
      <c r="Q454" s="239">
        <v>217310</v>
      </c>
      <c r="R454" s="65"/>
      <c r="S454" s="48"/>
      <c r="T454" s="158">
        <v>0</v>
      </c>
      <c r="U454" s="242">
        <v>0</v>
      </c>
      <c r="V454" s="251">
        <f t="shared" si="55"/>
        <v>217310</v>
      </c>
      <c r="W454" s="306">
        <v>217310</v>
      </c>
      <c r="X454" s="135"/>
      <c r="Y454" s="135"/>
      <c r="Z454" s="135"/>
      <c r="AA454" s="136"/>
      <c r="AB454" s="136"/>
      <c r="AC454" s="136"/>
      <c r="AD454" s="133"/>
      <c r="AE454" s="137"/>
      <c r="AF454" s="135"/>
      <c r="AG454" s="134"/>
      <c r="AH454" s="131"/>
      <c r="AI454" s="131"/>
      <c r="AJ454" s="131"/>
      <c r="AK454" s="131"/>
      <c r="AL454" s="138">
        <f t="shared" si="61"/>
        <v>1</v>
      </c>
      <c r="AN454" s="73"/>
      <c r="AO454" s="50"/>
      <c r="AP454" s="50"/>
      <c r="AQ454" s="50"/>
      <c r="AR454" s="50"/>
      <c r="AS454" s="50"/>
      <c r="AT454" s="50"/>
      <c r="AV454" s="50"/>
    </row>
    <row r="455" spans="1:48" ht="40.5" customHeight="1">
      <c r="A455" s="131">
        <v>20735417</v>
      </c>
      <c r="B455" s="270">
        <v>2020</v>
      </c>
      <c r="C455" s="141"/>
      <c r="D455" s="210"/>
      <c r="E455" s="210" t="s">
        <v>156</v>
      </c>
      <c r="F455" s="131"/>
      <c r="G455" s="210"/>
      <c r="H455" s="210" t="s">
        <v>1824</v>
      </c>
      <c r="I455" s="229" t="s">
        <v>135</v>
      </c>
      <c r="J455" s="229" t="s">
        <v>362</v>
      </c>
      <c r="K455" s="155"/>
      <c r="L455" s="234"/>
      <c r="M455" s="234"/>
      <c r="N455" s="157">
        <v>1475</v>
      </c>
      <c r="O455" s="239" t="s">
        <v>1971</v>
      </c>
      <c r="P455" s="204" t="s">
        <v>1628</v>
      </c>
      <c r="Q455" s="239">
        <v>64220</v>
      </c>
      <c r="R455" s="65"/>
      <c r="S455" s="48"/>
      <c r="T455" s="158">
        <v>0</v>
      </c>
      <c r="U455" s="242">
        <v>0</v>
      </c>
      <c r="V455" s="251">
        <f t="shared" si="55"/>
        <v>64220</v>
      </c>
      <c r="W455" s="306">
        <v>64220</v>
      </c>
      <c r="X455" s="135"/>
      <c r="Y455" s="135"/>
      <c r="Z455" s="135"/>
      <c r="AA455" s="136"/>
      <c r="AB455" s="136"/>
      <c r="AC455" s="136"/>
      <c r="AD455" s="133"/>
      <c r="AE455" s="137"/>
      <c r="AF455" s="135"/>
      <c r="AG455" s="134"/>
      <c r="AH455" s="131"/>
      <c r="AI455" s="131"/>
      <c r="AJ455" s="131"/>
      <c r="AK455" s="131"/>
      <c r="AL455" s="138">
        <f t="shared" si="61"/>
        <v>1</v>
      </c>
      <c r="AN455" s="73"/>
      <c r="AO455" s="50"/>
      <c r="AP455" s="50"/>
      <c r="AQ455" s="50"/>
      <c r="AR455" s="50"/>
      <c r="AS455" s="50"/>
      <c r="AT455" s="50"/>
      <c r="AV455" s="50"/>
    </row>
    <row r="456" spans="1:48" ht="40.5" customHeight="1">
      <c r="A456" s="131">
        <v>22356401</v>
      </c>
      <c r="B456" s="270">
        <v>2020</v>
      </c>
      <c r="C456" s="141"/>
      <c r="D456" s="210"/>
      <c r="E456" s="210" t="s">
        <v>156</v>
      </c>
      <c r="F456" s="131"/>
      <c r="G456" s="210"/>
      <c r="H456" s="210" t="s">
        <v>1825</v>
      </c>
      <c r="I456" s="229" t="s">
        <v>135</v>
      </c>
      <c r="J456" s="229" t="s">
        <v>362</v>
      </c>
      <c r="K456" s="155"/>
      <c r="L456" s="234"/>
      <c r="M456" s="234"/>
      <c r="N456" s="157">
        <v>1475</v>
      </c>
      <c r="O456" s="239" t="s">
        <v>1971</v>
      </c>
      <c r="P456" s="204" t="s">
        <v>1628</v>
      </c>
      <c r="Q456" s="239">
        <v>352040</v>
      </c>
      <c r="R456" s="65"/>
      <c r="S456" s="48"/>
      <c r="T456" s="158">
        <v>0</v>
      </c>
      <c r="U456" s="242">
        <v>0</v>
      </c>
      <c r="V456" s="251">
        <f t="shared" si="55"/>
        <v>352040</v>
      </c>
      <c r="W456" s="306">
        <v>352040</v>
      </c>
      <c r="X456" s="135"/>
      <c r="Y456" s="135"/>
      <c r="Z456" s="135"/>
      <c r="AA456" s="136"/>
      <c r="AB456" s="136"/>
      <c r="AC456" s="136"/>
      <c r="AD456" s="133"/>
      <c r="AE456" s="137"/>
      <c r="AF456" s="135"/>
      <c r="AG456" s="134"/>
      <c r="AH456" s="131"/>
      <c r="AI456" s="131"/>
      <c r="AJ456" s="131"/>
      <c r="AK456" s="131"/>
      <c r="AL456" s="138">
        <f t="shared" si="61"/>
        <v>1</v>
      </c>
      <c r="AN456" s="73"/>
      <c r="AO456" s="50"/>
      <c r="AP456" s="50"/>
      <c r="AQ456" s="50"/>
      <c r="AR456" s="50"/>
      <c r="AS456" s="50"/>
      <c r="AT456" s="50"/>
      <c r="AV456" s="50"/>
    </row>
    <row r="457" spans="1:48" ht="40.5" customHeight="1">
      <c r="A457" s="131">
        <v>22356401</v>
      </c>
      <c r="B457" s="270">
        <v>2020</v>
      </c>
      <c r="C457" s="141"/>
      <c r="D457" s="210"/>
      <c r="E457" s="210" t="s">
        <v>156</v>
      </c>
      <c r="F457" s="131"/>
      <c r="G457" s="210"/>
      <c r="H457" s="210" t="s">
        <v>1826</v>
      </c>
      <c r="I457" s="229" t="s">
        <v>135</v>
      </c>
      <c r="J457" s="229" t="s">
        <v>362</v>
      </c>
      <c r="K457" s="155"/>
      <c r="L457" s="234"/>
      <c r="M457" s="234"/>
      <c r="N457" s="157">
        <v>1475</v>
      </c>
      <c r="O457" s="239" t="s">
        <v>1971</v>
      </c>
      <c r="P457" s="204" t="s">
        <v>1628</v>
      </c>
      <c r="Q457" s="239">
        <v>291310</v>
      </c>
      <c r="R457" s="65"/>
      <c r="S457" s="48"/>
      <c r="T457" s="158">
        <v>0</v>
      </c>
      <c r="U457" s="242">
        <v>0</v>
      </c>
      <c r="V457" s="251">
        <f t="shared" si="55"/>
        <v>291310</v>
      </c>
      <c r="W457" s="306">
        <v>291310</v>
      </c>
      <c r="X457" s="135"/>
      <c r="Y457" s="135"/>
      <c r="Z457" s="135"/>
      <c r="AA457" s="136"/>
      <c r="AB457" s="136"/>
      <c r="AC457" s="136"/>
      <c r="AD457" s="133"/>
      <c r="AE457" s="137"/>
      <c r="AF457" s="135"/>
      <c r="AG457" s="134"/>
      <c r="AH457" s="131"/>
      <c r="AI457" s="131"/>
      <c r="AJ457" s="131"/>
      <c r="AK457" s="131"/>
      <c r="AL457" s="138">
        <f t="shared" si="61"/>
        <v>1</v>
      </c>
      <c r="AN457" s="73"/>
      <c r="AO457" s="50"/>
      <c r="AP457" s="50"/>
      <c r="AQ457" s="50"/>
      <c r="AR457" s="50"/>
      <c r="AS457" s="50"/>
      <c r="AT457" s="50"/>
      <c r="AV457" s="50"/>
    </row>
    <row r="458" spans="1:48" ht="40.5" customHeight="1">
      <c r="A458" s="131">
        <v>20735417</v>
      </c>
      <c r="B458" s="206">
        <v>2020</v>
      </c>
      <c r="C458" s="141"/>
      <c r="D458" s="210"/>
      <c r="E458" s="210" t="s">
        <v>156</v>
      </c>
      <c r="F458" s="131"/>
      <c r="G458" s="210"/>
      <c r="H458" s="210" t="s">
        <v>1827</v>
      </c>
      <c r="I458" s="229" t="s">
        <v>135</v>
      </c>
      <c r="J458" s="229" t="s">
        <v>362</v>
      </c>
      <c r="K458" s="155"/>
      <c r="L458" s="234"/>
      <c r="M458" s="234"/>
      <c r="N458" s="157">
        <v>1475</v>
      </c>
      <c r="O458" s="239" t="s">
        <v>1971</v>
      </c>
      <c r="P458" s="204" t="s">
        <v>1628</v>
      </c>
      <c r="Q458" s="239">
        <v>101570</v>
      </c>
      <c r="R458" s="65"/>
      <c r="S458" s="48"/>
      <c r="T458" s="158">
        <v>0</v>
      </c>
      <c r="U458" s="242">
        <v>0</v>
      </c>
      <c r="V458" s="251">
        <f t="shared" si="55"/>
        <v>101570</v>
      </c>
      <c r="W458" s="306">
        <v>101570</v>
      </c>
      <c r="X458" s="135"/>
      <c r="Y458" s="135"/>
      <c r="Z458" s="135"/>
      <c r="AA458" s="136"/>
      <c r="AB458" s="136"/>
      <c r="AC458" s="136"/>
      <c r="AD458" s="133"/>
      <c r="AE458" s="137"/>
      <c r="AF458" s="135"/>
      <c r="AG458" s="134"/>
      <c r="AH458" s="131"/>
      <c r="AI458" s="131"/>
      <c r="AJ458" s="131"/>
      <c r="AK458" s="131"/>
      <c r="AL458" s="138">
        <f t="shared" si="61"/>
        <v>1</v>
      </c>
      <c r="AN458" s="73"/>
      <c r="AO458" s="50"/>
      <c r="AP458" s="50"/>
      <c r="AQ458" s="50"/>
      <c r="AR458" s="50"/>
      <c r="AS458" s="50"/>
      <c r="AT458" s="50"/>
      <c r="AV458" s="50"/>
    </row>
    <row r="459" spans="1:48" ht="40.5" customHeight="1">
      <c r="A459" s="131">
        <v>20735417</v>
      </c>
      <c r="B459" s="206">
        <v>2020</v>
      </c>
      <c r="C459" s="141"/>
      <c r="D459" s="210"/>
      <c r="E459" s="210" t="s">
        <v>156</v>
      </c>
      <c r="F459" s="131"/>
      <c r="G459" s="210"/>
      <c r="H459" s="210" t="s">
        <v>1828</v>
      </c>
      <c r="I459" s="229" t="s">
        <v>135</v>
      </c>
      <c r="J459" s="229" t="s">
        <v>362</v>
      </c>
      <c r="K459" s="155"/>
      <c r="L459" s="234"/>
      <c r="M459" s="234"/>
      <c r="N459" s="157">
        <v>1475</v>
      </c>
      <c r="O459" s="239" t="s">
        <v>1971</v>
      </c>
      <c r="P459" s="204" t="s">
        <v>1628</v>
      </c>
      <c r="Q459" s="239">
        <v>121820</v>
      </c>
      <c r="R459" s="65"/>
      <c r="S459" s="48"/>
      <c r="T459" s="158">
        <v>0</v>
      </c>
      <c r="U459" s="242">
        <v>0</v>
      </c>
      <c r="V459" s="251">
        <f t="shared" si="55"/>
        <v>121820</v>
      </c>
      <c r="W459" s="306">
        <v>121820</v>
      </c>
      <c r="X459" s="135"/>
      <c r="Y459" s="135"/>
      <c r="Z459" s="135"/>
      <c r="AA459" s="136"/>
      <c r="AB459" s="136"/>
      <c r="AC459" s="136"/>
      <c r="AD459" s="133"/>
      <c r="AE459" s="137"/>
      <c r="AF459" s="135"/>
      <c r="AG459" s="134"/>
      <c r="AH459" s="131"/>
      <c r="AI459" s="131"/>
      <c r="AJ459" s="131"/>
      <c r="AK459" s="131"/>
      <c r="AL459" s="138">
        <f t="shared" si="61"/>
        <v>1</v>
      </c>
      <c r="AN459" s="73"/>
      <c r="AO459" s="50"/>
      <c r="AP459" s="50"/>
      <c r="AQ459" s="50"/>
      <c r="AR459" s="50"/>
      <c r="AS459" s="50"/>
      <c r="AT459" s="50"/>
      <c r="AV459" s="50"/>
    </row>
    <row r="460" spans="1:48" ht="40.5" customHeight="1">
      <c r="A460" s="131">
        <v>22356401</v>
      </c>
      <c r="B460" s="206">
        <v>2020</v>
      </c>
      <c r="C460" s="141"/>
      <c r="D460" s="210"/>
      <c r="E460" s="210" t="s">
        <v>156</v>
      </c>
      <c r="F460" s="131"/>
      <c r="G460" s="210"/>
      <c r="H460" s="210" t="s">
        <v>1829</v>
      </c>
      <c r="I460" s="229" t="s">
        <v>135</v>
      </c>
      <c r="J460" s="229" t="s">
        <v>362</v>
      </c>
      <c r="K460" s="155"/>
      <c r="L460" s="234"/>
      <c r="M460" s="234"/>
      <c r="N460" s="157">
        <v>1475</v>
      </c>
      <c r="O460" s="239" t="s">
        <v>1971</v>
      </c>
      <c r="P460" s="204" t="s">
        <v>1628</v>
      </c>
      <c r="Q460" s="239">
        <v>297290</v>
      </c>
      <c r="R460" s="65"/>
      <c r="S460" s="48"/>
      <c r="T460" s="158">
        <v>0</v>
      </c>
      <c r="U460" s="242">
        <v>0</v>
      </c>
      <c r="V460" s="251">
        <f t="shared" si="55"/>
        <v>297290</v>
      </c>
      <c r="W460" s="306">
        <v>297290</v>
      </c>
      <c r="X460" s="135"/>
      <c r="Y460" s="135"/>
      <c r="Z460" s="135"/>
      <c r="AA460" s="136"/>
      <c r="AB460" s="136"/>
      <c r="AC460" s="136"/>
      <c r="AD460" s="133"/>
      <c r="AE460" s="137"/>
      <c r="AF460" s="135"/>
      <c r="AG460" s="134"/>
      <c r="AH460" s="131"/>
      <c r="AI460" s="131"/>
      <c r="AJ460" s="131"/>
      <c r="AK460" s="131"/>
      <c r="AL460" s="138">
        <f t="shared" si="61"/>
        <v>1</v>
      </c>
      <c r="AN460" s="73"/>
      <c r="AO460" s="50"/>
      <c r="AP460" s="50"/>
      <c r="AQ460" s="50"/>
      <c r="AR460" s="50"/>
      <c r="AS460" s="50"/>
      <c r="AT460" s="50"/>
      <c r="AV460" s="50"/>
    </row>
    <row r="461" spans="1:48" ht="40.5" customHeight="1">
      <c r="A461" s="131">
        <v>20735417</v>
      </c>
      <c r="B461" s="206">
        <v>2020</v>
      </c>
      <c r="C461" s="141"/>
      <c r="D461" s="210"/>
      <c r="E461" s="210" t="s">
        <v>156</v>
      </c>
      <c r="F461" s="131"/>
      <c r="G461" s="210"/>
      <c r="H461" s="210" t="s">
        <v>1830</v>
      </c>
      <c r="I461" s="229" t="s">
        <v>135</v>
      </c>
      <c r="J461" s="229" t="s">
        <v>362</v>
      </c>
      <c r="K461" s="155"/>
      <c r="L461" s="234"/>
      <c r="M461" s="234"/>
      <c r="N461" s="157">
        <v>1475</v>
      </c>
      <c r="O461" s="239" t="s">
        <v>1971</v>
      </c>
      <c r="P461" s="204" t="s">
        <v>1628</v>
      </c>
      <c r="Q461" s="239">
        <v>38800</v>
      </c>
      <c r="R461" s="65"/>
      <c r="S461" s="48"/>
      <c r="T461" s="158">
        <v>0</v>
      </c>
      <c r="U461" s="242">
        <v>0</v>
      </c>
      <c r="V461" s="251">
        <f t="shared" si="55"/>
        <v>38800</v>
      </c>
      <c r="W461" s="306">
        <v>38800</v>
      </c>
      <c r="X461" s="135"/>
      <c r="Y461" s="135"/>
      <c r="Z461" s="135"/>
      <c r="AA461" s="136"/>
      <c r="AB461" s="136"/>
      <c r="AC461" s="136"/>
      <c r="AD461" s="133"/>
      <c r="AE461" s="137"/>
      <c r="AF461" s="135"/>
      <c r="AG461" s="134"/>
      <c r="AH461" s="131"/>
      <c r="AI461" s="131"/>
      <c r="AJ461" s="131"/>
      <c r="AK461" s="131"/>
      <c r="AL461" s="138">
        <f t="shared" si="61"/>
        <v>1</v>
      </c>
      <c r="AN461" s="73"/>
      <c r="AO461" s="50"/>
      <c r="AP461" s="50"/>
      <c r="AQ461" s="50"/>
      <c r="AR461" s="50"/>
      <c r="AS461" s="50"/>
      <c r="AT461" s="50"/>
      <c r="AV461" s="50"/>
    </row>
    <row r="462" spans="1:48" ht="40.5" customHeight="1">
      <c r="A462" s="131">
        <v>20735417</v>
      </c>
      <c r="B462" s="206">
        <v>2020</v>
      </c>
      <c r="C462" s="141"/>
      <c r="D462" s="210"/>
      <c r="E462" s="210" t="s">
        <v>156</v>
      </c>
      <c r="F462" s="131"/>
      <c r="G462" s="210"/>
      <c r="H462" s="210" t="s">
        <v>1831</v>
      </c>
      <c r="I462" s="229" t="s">
        <v>135</v>
      </c>
      <c r="J462" s="229" t="s">
        <v>362</v>
      </c>
      <c r="K462" s="155"/>
      <c r="L462" s="234"/>
      <c r="M462" s="234"/>
      <c r="N462" s="157">
        <v>1475</v>
      </c>
      <c r="O462" s="239" t="s">
        <v>1971</v>
      </c>
      <c r="P462" s="204" t="s">
        <v>1628</v>
      </c>
      <c r="Q462" s="239">
        <v>84800</v>
      </c>
      <c r="R462" s="65"/>
      <c r="S462" s="48"/>
      <c r="T462" s="158">
        <v>0</v>
      </c>
      <c r="U462" s="242">
        <v>0</v>
      </c>
      <c r="V462" s="251">
        <f t="shared" si="55"/>
        <v>84800</v>
      </c>
      <c r="W462" s="306">
        <v>84800</v>
      </c>
      <c r="X462" s="135"/>
      <c r="Y462" s="135"/>
      <c r="Z462" s="135"/>
      <c r="AA462" s="136"/>
      <c r="AB462" s="136"/>
      <c r="AC462" s="136"/>
      <c r="AD462" s="133"/>
      <c r="AE462" s="137"/>
      <c r="AF462" s="135"/>
      <c r="AG462" s="134"/>
      <c r="AH462" s="131"/>
      <c r="AI462" s="131"/>
      <c r="AJ462" s="131"/>
      <c r="AK462" s="131"/>
      <c r="AL462" s="138">
        <f t="shared" si="61"/>
        <v>1</v>
      </c>
      <c r="AN462" s="73"/>
      <c r="AO462" s="50"/>
      <c r="AP462" s="50"/>
      <c r="AQ462" s="50"/>
      <c r="AR462" s="50"/>
      <c r="AS462" s="50"/>
      <c r="AT462" s="50"/>
      <c r="AV462" s="50"/>
    </row>
    <row r="463" spans="1:48" ht="40.5" customHeight="1">
      <c r="A463" s="131" t="s">
        <v>1832</v>
      </c>
      <c r="B463" s="206">
        <v>2020</v>
      </c>
      <c r="C463" s="141"/>
      <c r="D463" s="210"/>
      <c r="E463" s="210" t="s">
        <v>156</v>
      </c>
      <c r="F463" s="131"/>
      <c r="G463" s="210"/>
      <c r="H463" s="210" t="s">
        <v>1834</v>
      </c>
      <c r="I463" s="229" t="s">
        <v>135</v>
      </c>
      <c r="J463" s="229" t="s">
        <v>362</v>
      </c>
      <c r="K463" s="155"/>
      <c r="L463" s="234"/>
      <c r="M463" s="234"/>
      <c r="N463" s="157">
        <v>1475</v>
      </c>
      <c r="O463" s="239" t="s">
        <v>1971</v>
      </c>
      <c r="P463" s="265" t="s">
        <v>1840</v>
      </c>
      <c r="Q463" s="239">
        <v>323570</v>
      </c>
      <c r="R463" s="65"/>
      <c r="S463" s="48"/>
      <c r="T463" s="158">
        <v>0</v>
      </c>
      <c r="U463" s="242">
        <v>0</v>
      </c>
      <c r="V463" s="251">
        <f t="shared" si="55"/>
        <v>323570</v>
      </c>
      <c r="W463" s="306">
        <v>323570</v>
      </c>
      <c r="X463" s="135"/>
      <c r="Y463" s="135"/>
      <c r="Z463" s="135"/>
      <c r="AA463" s="136"/>
      <c r="AB463" s="136"/>
      <c r="AC463" s="136"/>
      <c r="AD463" s="133"/>
      <c r="AE463" s="137"/>
      <c r="AF463" s="135"/>
      <c r="AG463" s="134"/>
      <c r="AH463" s="131"/>
      <c r="AI463" s="131"/>
      <c r="AJ463" s="131"/>
      <c r="AK463" s="131"/>
      <c r="AL463" s="138"/>
      <c r="AN463" s="73"/>
      <c r="AO463" s="50"/>
      <c r="AP463" s="50"/>
      <c r="AQ463" s="50"/>
      <c r="AR463" s="50"/>
      <c r="AS463" s="50"/>
      <c r="AT463" s="50"/>
      <c r="AV463" s="50"/>
    </row>
    <row r="464" spans="1:48" ht="40.5" customHeight="1">
      <c r="A464" s="131" t="s">
        <v>1833</v>
      </c>
      <c r="B464" s="206">
        <v>2020</v>
      </c>
      <c r="C464" s="141"/>
      <c r="D464" s="210"/>
      <c r="E464" s="210" t="s">
        <v>156</v>
      </c>
      <c r="F464" s="131"/>
      <c r="G464" s="210"/>
      <c r="H464" s="210" t="s">
        <v>1835</v>
      </c>
      <c r="I464" s="229" t="s">
        <v>135</v>
      </c>
      <c r="J464" s="229" t="s">
        <v>362</v>
      </c>
      <c r="K464" s="155"/>
      <c r="L464" s="234"/>
      <c r="M464" s="234"/>
      <c r="N464" s="157">
        <v>1475</v>
      </c>
      <c r="O464" s="239" t="s">
        <v>1971</v>
      </c>
      <c r="P464" s="265" t="s">
        <v>1840</v>
      </c>
      <c r="Q464" s="239">
        <v>43210</v>
      </c>
      <c r="R464" s="65"/>
      <c r="S464" s="48"/>
      <c r="T464" s="158">
        <v>0</v>
      </c>
      <c r="U464" s="242">
        <v>0</v>
      </c>
      <c r="V464" s="251">
        <f t="shared" si="55"/>
        <v>43210</v>
      </c>
      <c r="W464" s="306">
        <v>43210</v>
      </c>
      <c r="X464" s="135"/>
      <c r="Y464" s="135"/>
      <c r="Z464" s="135"/>
      <c r="AA464" s="136"/>
      <c r="AB464" s="136"/>
      <c r="AC464" s="136"/>
      <c r="AD464" s="133"/>
      <c r="AE464" s="137"/>
      <c r="AF464" s="135"/>
      <c r="AG464" s="134"/>
      <c r="AH464" s="131"/>
      <c r="AI464" s="131"/>
      <c r="AJ464" s="131"/>
      <c r="AK464" s="131"/>
      <c r="AL464" s="138"/>
      <c r="AN464" s="73"/>
      <c r="AO464" s="50"/>
      <c r="AP464" s="50"/>
      <c r="AQ464" s="50"/>
      <c r="AR464" s="50"/>
      <c r="AS464" s="50"/>
      <c r="AT464" s="50"/>
      <c r="AV464" s="50"/>
    </row>
    <row r="465" spans="1:48" ht="40.5" customHeight="1">
      <c r="A465" s="131" t="s">
        <v>1832</v>
      </c>
      <c r="B465" s="206">
        <v>2020</v>
      </c>
      <c r="C465" s="141"/>
      <c r="D465" s="210"/>
      <c r="E465" s="210" t="s">
        <v>156</v>
      </c>
      <c r="F465" s="131"/>
      <c r="G465" s="210"/>
      <c r="H465" s="210" t="s">
        <v>1836</v>
      </c>
      <c r="I465" s="229" t="s">
        <v>135</v>
      </c>
      <c r="J465" s="229" t="s">
        <v>362</v>
      </c>
      <c r="K465" s="155"/>
      <c r="L465" s="234"/>
      <c r="M465" s="234"/>
      <c r="N465" s="157">
        <v>1475</v>
      </c>
      <c r="O465" s="239" t="s">
        <v>1971</v>
      </c>
      <c r="P465" s="265" t="s">
        <v>1840</v>
      </c>
      <c r="Q465" s="239">
        <v>387040</v>
      </c>
      <c r="R465" s="65"/>
      <c r="S465" s="48"/>
      <c r="T465" s="158">
        <v>0</v>
      </c>
      <c r="U465" s="242">
        <v>0</v>
      </c>
      <c r="V465" s="251">
        <f t="shared" si="55"/>
        <v>387040</v>
      </c>
      <c r="W465" s="306">
        <v>387040</v>
      </c>
      <c r="X465" s="135"/>
      <c r="Y465" s="135"/>
      <c r="Z465" s="135"/>
      <c r="AA465" s="136"/>
      <c r="AB465" s="136"/>
      <c r="AC465" s="136"/>
      <c r="AD465" s="133"/>
      <c r="AE465" s="137"/>
      <c r="AF465" s="135"/>
      <c r="AG465" s="134"/>
      <c r="AH465" s="131"/>
      <c r="AI465" s="131"/>
      <c r="AJ465" s="131"/>
      <c r="AK465" s="131"/>
      <c r="AL465" s="138"/>
      <c r="AN465" s="73"/>
      <c r="AO465" s="50"/>
      <c r="AP465" s="50"/>
      <c r="AQ465" s="50"/>
      <c r="AR465" s="50"/>
      <c r="AS465" s="50"/>
      <c r="AT465" s="50"/>
      <c r="AV465" s="50"/>
    </row>
    <row r="466" spans="1:48" ht="40.5" customHeight="1">
      <c r="A466" s="131" t="s">
        <v>1833</v>
      </c>
      <c r="B466" s="206">
        <v>2020</v>
      </c>
      <c r="C466" s="141"/>
      <c r="D466" s="210"/>
      <c r="E466" s="210" t="s">
        <v>156</v>
      </c>
      <c r="F466" s="131"/>
      <c r="G466" s="210"/>
      <c r="H466" s="210" t="s">
        <v>1837</v>
      </c>
      <c r="I466" s="229" t="s">
        <v>135</v>
      </c>
      <c r="J466" s="229" t="s">
        <v>362</v>
      </c>
      <c r="K466" s="155"/>
      <c r="L466" s="234"/>
      <c r="M466" s="234"/>
      <c r="N466" s="157">
        <v>1475</v>
      </c>
      <c r="O466" s="239" t="s">
        <v>1971</v>
      </c>
      <c r="P466" s="265" t="s">
        <v>1840</v>
      </c>
      <c r="Q466" s="239">
        <v>35310</v>
      </c>
      <c r="R466" s="65"/>
      <c r="S466" s="48"/>
      <c r="T466" s="158">
        <v>0</v>
      </c>
      <c r="U466" s="242">
        <v>0</v>
      </c>
      <c r="V466" s="251">
        <f t="shared" si="55"/>
        <v>35310</v>
      </c>
      <c r="W466" s="306">
        <v>35310</v>
      </c>
      <c r="X466" s="135"/>
      <c r="Y466" s="135"/>
      <c r="Z466" s="135"/>
      <c r="AA466" s="136"/>
      <c r="AB466" s="136"/>
      <c r="AC466" s="136"/>
      <c r="AD466" s="133"/>
      <c r="AE466" s="137"/>
      <c r="AF466" s="135"/>
      <c r="AG466" s="134"/>
      <c r="AH466" s="131"/>
      <c r="AI466" s="131"/>
      <c r="AJ466" s="131"/>
      <c r="AK466" s="131"/>
      <c r="AL466" s="138"/>
      <c r="AN466" s="73"/>
      <c r="AO466" s="50"/>
      <c r="AP466" s="50"/>
      <c r="AQ466" s="50"/>
      <c r="AR466" s="50"/>
      <c r="AS466" s="50"/>
      <c r="AT466" s="50"/>
      <c r="AV466" s="50"/>
    </row>
    <row r="467" spans="1:48" ht="40.5" customHeight="1">
      <c r="A467" s="131" t="s">
        <v>1833</v>
      </c>
      <c r="B467" s="206">
        <v>2020</v>
      </c>
      <c r="C467" s="141"/>
      <c r="D467" s="210"/>
      <c r="E467" s="210" t="s">
        <v>156</v>
      </c>
      <c r="F467" s="131"/>
      <c r="G467" s="210"/>
      <c r="H467" s="210" t="s">
        <v>1838</v>
      </c>
      <c r="I467" s="229" t="s">
        <v>135</v>
      </c>
      <c r="J467" s="229" t="s">
        <v>362</v>
      </c>
      <c r="K467" s="155"/>
      <c r="L467" s="234"/>
      <c r="M467" s="234"/>
      <c r="N467" s="157">
        <v>1475</v>
      </c>
      <c r="O467" s="239" t="s">
        <v>1971</v>
      </c>
      <c r="P467" s="265" t="s">
        <v>1840</v>
      </c>
      <c r="Q467" s="239">
        <v>33490</v>
      </c>
      <c r="R467" s="65"/>
      <c r="S467" s="48"/>
      <c r="T467" s="158">
        <v>0</v>
      </c>
      <c r="U467" s="242">
        <v>0</v>
      </c>
      <c r="V467" s="251">
        <f t="shared" si="55"/>
        <v>33490</v>
      </c>
      <c r="W467" s="306">
        <v>33490</v>
      </c>
      <c r="X467" s="135"/>
      <c r="Y467" s="135"/>
      <c r="Z467" s="135"/>
      <c r="AA467" s="136"/>
      <c r="AB467" s="136"/>
      <c r="AC467" s="136"/>
      <c r="AD467" s="133"/>
      <c r="AE467" s="137"/>
      <c r="AF467" s="135"/>
      <c r="AG467" s="134"/>
      <c r="AH467" s="131"/>
      <c r="AI467" s="131"/>
      <c r="AJ467" s="131"/>
      <c r="AK467" s="131"/>
      <c r="AL467" s="138"/>
      <c r="AN467" s="73"/>
      <c r="AO467" s="50"/>
      <c r="AP467" s="50"/>
      <c r="AQ467" s="50"/>
      <c r="AR467" s="50"/>
      <c r="AS467" s="50"/>
      <c r="AT467" s="50"/>
      <c r="AV467" s="50"/>
    </row>
    <row r="468" spans="1:48" ht="40.5" customHeight="1">
      <c r="A468" s="131" t="s">
        <v>1832</v>
      </c>
      <c r="B468" s="206">
        <v>2020</v>
      </c>
      <c r="C468" s="141"/>
      <c r="D468" s="210"/>
      <c r="E468" s="210" t="s">
        <v>156</v>
      </c>
      <c r="F468" s="131"/>
      <c r="G468" s="210"/>
      <c r="H468" s="210" t="s">
        <v>1839</v>
      </c>
      <c r="I468" s="229" t="s">
        <v>135</v>
      </c>
      <c r="J468" s="229" t="s">
        <v>362</v>
      </c>
      <c r="K468" s="155"/>
      <c r="L468" s="234"/>
      <c r="M468" s="234"/>
      <c r="N468" s="157">
        <v>1475</v>
      </c>
      <c r="O468" s="239" t="s">
        <v>1971</v>
      </c>
      <c r="P468" s="265" t="s">
        <v>1840</v>
      </c>
      <c r="Q468" s="239">
        <v>334690</v>
      </c>
      <c r="R468" s="65"/>
      <c r="S468" s="48"/>
      <c r="T468" s="158">
        <v>0</v>
      </c>
      <c r="U468" s="242">
        <v>0</v>
      </c>
      <c r="V468" s="251">
        <f t="shared" si="55"/>
        <v>334690</v>
      </c>
      <c r="W468" s="306">
        <v>334690</v>
      </c>
      <c r="X468" s="135"/>
      <c r="Y468" s="135"/>
      <c r="Z468" s="135"/>
      <c r="AA468" s="136"/>
      <c r="AB468" s="136"/>
      <c r="AC468" s="136"/>
      <c r="AD468" s="133"/>
      <c r="AE468" s="137"/>
      <c r="AF468" s="135"/>
      <c r="AG468" s="134"/>
      <c r="AH468" s="131"/>
      <c r="AI468" s="131"/>
      <c r="AJ468" s="131"/>
      <c r="AK468" s="131"/>
      <c r="AL468" s="138"/>
      <c r="AN468" s="73"/>
      <c r="AO468" s="50"/>
      <c r="AP468" s="50"/>
      <c r="AQ468" s="50"/>
      <c r="AR468" s="50"/>
      <c r="AS468" s="50"/>
      <c r="AT468" s="50"/>
      <c r="AV468" s="50"/>
    </row>
    <row r="469" spans="1:48" ht="40.5" customHeight="1">
      <c r="A469" s="131">
        <v>7623764</v>
      </c>
      <c r="B469" s="206">
        <v>2020</v>
      </c>
      <c r="C469" s="141"/>
      <c r="D469" s="210"/>
      <c r="E469" s="210" t="s">
        <v>156</v>
      </c>
      <c r="F469" s="131"/>
      <c r="G469" s="210"/>
      <c r="H469" s="210" t="s">
        <v>1841</v>
      </c>
      <c r="I469" s="229" t="s">
        <v>134</v>
      </c>
      <c r="J469" s="229" t="s">
        <v>165</v>
      </c>
      <c r="K469" s="155"/>
      <c r="L469" s="234"/>
      <c r="M469" s="234"/>
      <c r="N469" s="297" t="s">
        <v>1855</v>
      </c>
      <c r="O469" s="265" t="s">
        <v>1971</v>
      </c>
      <c r="P469" s="265" t="s">
        <v>1840</v>
      </c>
      <c r="Q469" s="239">
        <v>7764140</v>
      </c>
      <c r="R469" s="65"/>
      <c r="S469" s="48"/>
      <c r="T469" s="158">
        <v>0</v>
      </c>
      <c r="U469" s="242">
        <v>0</v>
      </c>
      <c r="V469" s="251">
        <f t="shared" si="55"/>
        <v>7764140</v>
      </c>
      <c r="W469" s="257">
        <v>7764140</v>
      </c>
      <c r="X469" s="135"/>
      <c r="Y469" s="135"/>
      <c r="Z469" s="135"/>
      <c r="AA469" s="136"/>
      <c r="AB469" s="136"/>
      <c r="AC469" s="136"/>
      <c r="AD469" s="133"/>
      <c r="AE469" s="137"/>
      <c r="AF469" s="135"/>
      <c r="AG469" s="134"/>
      <c r="AH469" s="131"/>
      <c r="AI469" s="131"/>
      <c r="AJ469" s="131"/>
      <c r="AK469" s="131"/>
      <c r="AL469" s="138"/>
      <c r="AN469" s="73"/>
      <c r="AO469" s="50"/>
      <c r="AP469" s="50"/>
      <c r="AQ469" s="50"/>
      <c r="AR469" s="50"/>
      <c r="AS469" s="50"/>
      <c r="AT469" s="50"/>
      <c r="AV469" s="50"/>
    </row>
    <row r="470" spans="1:48" ht="40.5" customHeight="1">
      <c r="A470" s="131">
        <v>7623823</v>
      </c>
      <c r="B470" s="206">
        <v>2020</v>
      </c>
      <c r="C470" s="141"/>
      <c r="D470" s="210"/>
      <c r="E470" s="210" t="s">
        <v>156</v>
      </c>
      <c r="F470" s="131"/>
      <c r="G470" s="210"/>
      <c r="H470" s="210" t="s">
        <v>1842</v>
      </c>
      <c r="I470" s="229" t="s">
        <v>134</v>
      </c>
      <c r="J470" s="229" t="s">
        <v>165</v>
      </c>
      <c r="K470" s="155"/>
      <c r="L470" s="234"/>
      <c r="M470" s="234"/>
      <c r="N470" s="297" t="s">
        <v>1855</v>
      </c>
      <c r="O470" s="265" t="s">
        <v>1971</v>
      </c>
      <c r="P470" s="265" t="s">
        <v>1840</v>
      </c>
      <c r="Q470" s="239">
        <v>64290</v>
      </c>
      <c r="R470" s="65"/>
      <c r="S470" s="48"/>
      <c r="T470" s="158">
        <v>0</v>
      </c>
      <c r="U470" s="242">
        <v>0</v>
      </c>
      <c r="V470" s="251">
        <f t="shared" si="55"/>
        <v>64290</v>
      </c>
      <c r="W470" s="257">
        <v>64290</v>
      </c>
      <c r="X470" s="135"/>
      <c r="Y470" s="135"/>
      <c r="Z470" s="135"/>
      <c r="AA470" s="136"/>
      <c r="AB470" s="136"/>
      <c r="AC470" s="136"/>
      <c r="AD470" s="133"/>
      <c r="AE470" s="137"/>
      <c r="AF470" s="135"/>
      <c r="AG470" s="134"/>
      <c r="AH470" s="131"/>
      <c r="AI470" s="131"/>
      <c r="AJ470" s="131"/>
      <c r="AK470" s="131"/>
      <c r="AL470" s="138"/>
      <c r="AN470" s="73"/>
      <c r="AO470" s="50"/>
      <c r="AP470" s="50"/>
      <c r="AQ470" s="50"/>
      <c r="AR470" s="50"/>
      <c r="AS470" s="50"/>
      <c r="AT470" s="50"/>
      <c r="AV470" s="50"/>
    </row>
    <row r="471" spans="1:48" ht="40.5" customHeight="1">
      <c r="A471" s="131">
        <v>7623823</v>
      </c>
      <c r="B471" s="206">
        <v>2020</v>
      </c>
      <c r="C471" s="141"/>
      <c r="D471" s="210"/>
      <c r="E471" s="210" t="s">
        <v>156</v>
      </c>
      <c r="F471" s="131"/>
      <c r="G471" s="210"/>
      <c r="H471" s="210" t="s">
        <v>1843</v>
      </c>
      <c r="I471" s="229" t="s">
        <v>134</v>
      </c>
      <c r="J471" s="229" t="s">
        <v>165</v>
      </c>
      <c r="K471" s="155"/>
      <c r="L471" s="234"/>
      <c r="M471" s="234"/>
      <c r="N471" s="297" t="s">
        <v>1855</v>
      </c>
      <c r="O471" s="265" t="s">
        <v>1971</v>
      </c>
      <c r="P471" s="265" t="s">
        <v>1840</v>
      </c>
      <c r="Q471" s="239">
        <v>55170</v>
      </c>
      <c r="R471" s="65"/>
      <c r="S471" s="48"/>
      <c r="T471" s="158">
        <v>0</v>
      </c>
      <c r="U471" s="242">
        <v>0</v>
      </c>
      <c r="V471" s="251">
        <f t="shared" si="55"/>
        <v>55170</v>
      </c>
      <c r="W471" s="257">
        <v>55170</v>
      </c>
      <c r="X471" s="135"/>
      <c r="Y471" s="135"/>
      <c r="Z471" s="135"/>
      <c r="AA471" s="136"/>
      <c r="AB471" s="136"/>
      <c r="AC471" s="136"/>
      <c r="AD471" s="133"/>
      <c r="AE471" s="137"/>
      <c r="AF471" s="135"/>
      <c r="AG471" s="134"/>
      <c r="AH471" s="131"/>
      <c r="AI471" s="131"/>
      <c r="AJ471" s="131"/>
      <c r="AK471" s="131"/>
      <c r="AL471" s="138"/>
      <c r="AN471" s="73"/>
      <c r="AO471" s="50"/>
      <c r="AP471" s="50"/>
      <c r="AQ471" s="50"/>
      <c r="AR471" s="50"/>
      <c r="AS471" s="50"/>
      <c r="AT471" s="50"/>
      <c r="AV471" s="50"/>
    </row>
    <row r="472" spans="1:48" ht="40.5" customHeight="1">
      <c r="A472" s="131">
        <v>7623823</v>
      </c>
      <c r="B472" s="206">
        <v>2020</v>
      </c>
      <c r="C472" s="141"/>
      <c r="D472" s="210"/>
      <c r="E472" s="210" t="s">
        <v>156</v>
      </c>
      <c r="F472" s="131"/>
      <c r="G472" s="210"/>
      <c r="H472" s="210" t="s">
        <v>1844</v>
      </c>
      <c r="I472" s="229" t="s">
        <v>134</v>
      </c>
      <c r="J472" s="229" t="s">
        <v>165</v>
      </c>
      <c r="K472" s="155"/>
      <c r="L472" s="234"/>
      <c r="M472" s="234"/>
      <c r="N472" s="297" t="s">
        <v>1855</v>
      </c>
      <c r="O472" s="265" t="s">
        <v>1971</v>
      </c>
      <c r="P472" s="265" t="s">
        <v>1840</v>
      </c>
      <c r="Q472" s="239">
        <v>53520</v>
      </c>
      <c r="R472" s="65"/>
      <c r="S472" s="48"/>
      <c r="T472" s="158">
        <v>0</v>
      </c>
      <c r="U472" s="242">
        <v>0</v>
      </c>
      <c r="V472" s="251">
        <f t="shared" si="55"/>
        <v>53520</v>
      </c>
      <c r="W472" s="257">
        <v>53520</v>
      </c>
      <c r="X472" s="135"/>
      <c r="Y472" s="135"/>
      <c r="Z472" s="135"/>
      <c r="AA472" s="136"/>
      <c r="AB472" s="136"/>
      <c r="AC472" s="136"/>
      <c r="AD472" s="133"/>
      <c r="AE472" s="137"/>
      <c r="AF472" s="135"/>
      <c r="AG472" s="134"/>
      <c r="AH472" s="131"/>
      <c r="AI472" s="131"/>
      <c r="AJ472" s="131"/>
      <c r="AK472" s="131"/>
      <c r="AL472" s="138"/>
      <c r="AN472" s="73"/>
      <c r="AO472" s="50"/>
      <c r="AP472" s="50"/>
      <c r="AQ472" s="50"/>
      <c r="AR472" s="50"/>
      <c r="AS472" s="50"/>
      <c r="AT472" s="50"/>
      <c r="AV472" s="50"/>
    </row>
    <row r="473" spans="1:48" ht="40.5" customHeight="1">
      <c r="A473" s="131">
        <v>7623764</v>
      </c>
      <c r="B473" s="206">
        <v>2020</v>
      </c>
      <c r="C473" s="141"/>
      <c r="D473" s="210"/>
      <c r="E473" s="210" t="s">
        <v>156</v>
      </c>
      <c r="F473" s="131"/>
      <c r="G473" s="210"/>
      <c r="H473" s="210" t="s">
        <v>1845</v>
      </c>
      <c r="I473" s="229" t="s">
        <v>134</v>
      </c>
      <c r="J473" s="229" t="s">
        <v>165</v>
      </c>
      <c r="K473" s="155"/>
      <c r="L473" s="234"/>
      <c r="M473" s="234"/>
      <c r="N473" s="297" t="s">
        <v>1855</v>
      </c>
      <c r="O473" s="265" t="s">
        <v>1971</v>
      </c>
      <c r="P473" s="265" t="s">
        <v>1840</v>
      </c>
      <c r="Q473" s="239">
        <v>15530480</v>
      </c>
      <c r="R473" s="65"/>
      <c r="S473" s="48"/>
      <c r="T473" s="158">
        <v>0</v>
      </c>
      <c r="U473" s="242">
        <v>0</v>
      </c>
      <c r="V473" s="251">
        <f t="shared" si="55"/>
        <v>15530480</v>
      </c>
      <c r="W473" s="257">
        <v>15530480</v>
      </c>
      <c r="X473" s="135"/>
      <c r="Y473" s="135"/>
      <c r="Z473" s="135"/>
      <c r="AA473" s="136"/>
      <c r="AB473" s="136"/>
      <c r="AC473" s="136"/>
      <c r="AD473" s="133"/>
      <c r="AE473" s="137"/>
      <c r="AF473" s="135"/>
      <c r="AG473" s="134"/>
      <c r="AH473" s="131"/>
      <c r="AI473" s="131"/>
      <c r="AJ473" s="131"/>
      <c r="AK473" s="131"/>
      <c r="AL473" s="138"/>
      <c r="AN473" s="73"/>
      <c r="AO473" s="50"/>
      <c r="AP473" s="50"/>
      <c r="AQ473" s="50"/>
      <c r="AR473" s="50"/>
      <c r="AS473" s="50"/>
      <c r="AT473" s="50"/>
      <c r="AV473" s="50"/>
    </row>
    <row r="474" spans="1:48" ht="40.5" customHeight="1">
      <c r="A474" s="131">
        <v>7623823</v>
      </c>
      <c r="B474" s="206">
        <v>2020</v>
      </c>
      <c r="C474" s="141"/>
      <c r="D474" s="210"/>
      <c r="E474" s="210" t="s">
        <v>156</v>
      </c>
      <c r="F474" s="131"/>
      <c r="G474" s="210"/>
      <c r="H474" s="210" t="s">
        <v>1846</v>
      </c>
      <c r="I474" s="229" t="s">
        <v>134</v>
      </c>
      <c r="J474" s="229" t="s">
        <v>165</v>
      </c>
      <c r="K474" s="155"/>
      <c r="L474" s="234"/>
      <c r="M474" s="234"/>
      <c r="N474" s="297" t="s">
        <v>1855</v>
      </c>
      <c r="O474" s="265" t="s">
        <v>1971</v>
      </c>
      <c r="P474" s="265" t="s">
        <v>1840</v>
      </c>
      <c r="Q474" s="239">
        <v>16930</v>
      </c>
      <c r="R474" s="65"/>
      <c r="S474" s="48"/>
      <c r="T474" s="158">
        <v>0</v>
      </c>
      <c r="U474" s="242">
        <v>0</v>
      </c>
      <c r="V474" s="251">
        <f t="shared" si="55"/>
        <v>16930</v>
      </c>
      <c r="W474" s="257">
        <v>16930</v>
      </c>
      <c r="X474" s="135"/>
      <c r="Y474" s="135"/>
      <c r="Z474" s="135"/>
      <c r="AA474" s="136"/>
      <c r="AB474" s="136"/>
      <c r="AC474" s="136"/>
      <c r="AD474" s="133"/>
      <c r="AE474" s="137"/>
      <c r="AF474" s="135"/>
      <c r="AG474" s="134"/>
      <c r="AH474" s="131"/>
      <c r="AI474" s="131"/>
      <c r="AJ474" s="131"/>
      <c r="AK474" s="131"/>
      <c r="AL474" s="138"/>
      <c r="AN474" s="73"/>
      <c r="AO474" s="50"/>
      <c r="AP474" s="50"/>
      <c r="AQ474" s="50"/>
      <c r="AR474" s="50"/>
      <c r="AS474" s="50"/>
      <c r="AT474" s="50"/>
      <c r="AV474" s="50"/>
    </row>
    <row r="475" spans="1:48" ht="40.5" customHeight="1">
      <c r="A475" s="131">
        <v>7623764</v>
      </c>
      <c r="B475" s="206">
        <v>2020</v>
      </c>
      <c r="C475" s="141"/>
      <c r="D475" s="210"/>
      <c r="E475" s="210" t="s">
        <v>156</v>
      </c>
      <c r="F475" s="131"/>
      <c r="G475" s="210"/>
      <c r="H475" s="210" t="s">
        <v>1847</v>
      </c>
      <c r="I475" s="229" t="s">
        <v>134</v>
      </c>
      <c r="J475" s="229" t="s">
        <v>165</v>
      </c>
      <c r="K475" s="155"/>
      <c r="L475" s="234"/>
      <c r="M475" s="234"/>
      <c r="N475" s="297" t="s">
        <v>1855</v>
      </c>
      <c r="O475" s="265" t="s">
        <v>1971</v>
      </c>
      <c r="P475" s="265" t="s">
        <v>1840</v>
      </c>
      <c r="Q475" s="239">
        <v>5760420</v>
      </c>
      <c r="R475" s="65"/>
      <c r="S475" s="48"/>
      <c r="T475" s="158">
        <v>0</v>
      </c>
      <c r="U475" s="242">
        <v>0</v>
      </c>
      <c r="V475" s="251">
        <f t="shared" si="55"/>
        <v>5760420</v>
      </c>
      <c r="W475" s="257">
        <v>5760420</v>
      </c>
      <c r="X475" s="135"/>
      <c r="Y475" s="135"/>
      <c r="Z475" s="135"/>
      <c r="AA475" s="136"/>
      <c r="AB475" s="136"/>
      <c r="AC475" s="136"/>
      <c r="AD475" s="133"/>
      <c r="AE475" s="137"/>
      <c r="AF475" s="135"/>
      <c r="AG475" s="134"/>
      <c r="AH475" s="131"/>
      <c r="AI475" s="131"/>
      <c r="AJ475" s="131"/>
      <c r="AK475" s="131"/>
      <c r="AL475" s="138"/>
      <c r="AN475" s="73"/>
      <c r="AO475" s="50"/>
      <c r="AP475" s="50"/>
      <c r="AQ475" s="50"/>
      <c r="AR475" s="50"/>
      <c r="AS475" s="50"/>
      <c r="AT475" s="50"/>
      <c r="AV475" s="50"/>
    </row>
    <row r="476" spans="1:48" ht="40.5" customHeight="1">
      <c r="A476" s="131">
        <v>7623823</v>
      </c>
      <c r="B476" s="206">
        <v>2020</v>
      </c>
      <c r="C476" s="141"/>
      <c r="D476" s="210"/>
      <c r="E476" s="210" t="s">
        <v>156</v>
      </c>
      <c r="F476" s="131"/>
      <c r="G476" s="210"/>
      <c r="H476" s="210" t="s">
        <v>1848</v>
      </c>
      <c r="I476" s="229" t="s">
        <v>134</v>
      </c>
      <c r="J476" s="229" t="s">
        <v>165</v>
      </c>
      <c r="K476" s="155"/>
      <c r="L476" s="234"/>
      <c r="M476" s="234"/>
      <c r="N476" s="297" t="s">
        <v>1855</v>
      </c>
      <c r="O476" s="265" t="s">
        <v>1971</v>
      </c>
      <c r="P476" s="265" t="s">
        <v>1840</v>
      </c>
      <c r="Q476" s="239">
        <v>157490</v>
      </c>
      <c r="R476" s="65"/>
      <c r="S476" s="48"/>
      <c r="T476" s="158">
        <v>0</v>
      </c>
      <c r="U476" s="242">
        <v>0</v>
      </c>
      <c r="V476" s="251">
        <f t="shared" si="55"/>
        <v>157490</v>
      </c>
      <c r="W476" s="257">
        <v>157490</v>
      </c>
      <c r="X476" s="135"/>
      <c r="Y476" s="135"/>
      <c r="Z476" s="135"/>
      <c r="AA476" s="136"/>
      <c r="AB476" s="136"/>
      <c r="AC476" s="136"/>
      <c r="AD476" s="133"/>
      <c r="AE476" s="137"/>
      <c r="AF476" s="135"/>
      <c r="AG476" s="134"/>
      <c r="AH476" s="131"/>
      <c r="AI476" s="131"/>
      <c r="AJ476" s="131"/>
      <c r="AK476" s="131"/>
      <c r="AL476" s="138"/>
      <c r="AN476" s="73"/>
      <c r="AO476" s="50"/>
      <c r="AP476" s="50"/>
      <c r="AQ476" s="50"/>
      <c r="AR476" s="50"/>
      <c r="AS476" s="50"/>
      <c r="AT476" s="50"/>
      <c r="AV476" s="50"/>
    </row>
    <row r="477" spans="1:48" ht="40.5" customHeight="1">
      <c r="A477" s="131">
        <v>7623764</v>
      </c>
      <c r="B477" s="206">
        <v>2020</v>
      </c>
      <c r="C477" s="141"/>
      <c r="D477" s="210"/>
      <c r="E477" s="210" t="s">
        <v>156</v>
      </c>
      <c r="F477" s="131"/>
      <c r="G477" s="210"/>
      <c r="H477" s="210" t="s">
        <v>1849</v>
      </c>
      <c r="I477" s="229" t="s">
        <v>134</v>
      </c>
      <c r="J477" s="229" t="s">
        <v>165</v>
      </c>
      <c r="K477" s="155"/>
      <c r="L477" s="234"/>
      <c r="M477" s="234"/>
      <c r="N477" s="297" t="s">
        <v>1855</v>
      </c>
      <c r="O477" s="265" t="s">
        <v>1971</v>
      </c>
      <c r="P477" s="265" t="s">
        <v>1840</v>
      </c>
      <c r="Q477" s="239">
        <v>11953210</v>
      </c>
      <c r="R477" s="65"/>
      <c r="S477" s="48"/>
      <c r="T477" s="158">
        <v>0</v>
      </c>
      <c r="U477" s="242">
        <v>0</v>
      </c>
      <c r="V477" s="251">
        <f t="shared" si="55"/>
        <v>11953210</v>
      </c>
      <c r="W477" s="257">
        <v>11953210</v>
      </c>
      <c r="X477" s="135"/>
      <c r="Y477" s="135"/>
      <c r="Z477" s="135"/>
      <c r="AA477" s="136"/>
      <c r="AB477" s="136"/>
      <c r="AC477" s="136"/>
      <c r="AD477" s="133"/>
      <c r="AE477" s="137"/>
      <c r="AF477" s="135"/>
      <c r="AG477" s="134"/>
      <c r="AH477" s="131"/>
      <c r="AI477" s="131"/>
      <c r="AJ477" s="131"/>
      <c r="AK477" s="131"/>
      <c r="AL477" s="138"/>
      <c r="AN477" s="73"/>
      <c r="AO477" s="50"/>
      <c r="AP477" s="50"/>
      <c r="AQ477" s="50"/>
      <c r="AR477" s="50"/>
      <c r="AS477" s="50"/>
      <c r="AT477" s="50"/>
      <c r="AV477" s="50"/>
    </row>
    <row r="478" spans="1:48" ht="40.5" customHeight="1">
      <c r="A478" s="131">
        <v>7623764</v>
      </c>
      <c r="B478" s="206">
        <v>2020</v>
      </c>
      <c r="C478" s="141"/>
      <c r="D478" s="210"/>
      <c r="E478" s="210" t="s">
        <v>156</v>
      </c>
      <c r="F478" s="131"/>
      <c r="G478" s="210"/>
      <c r="H478" s="210" t="s">
        <v>1850</v>
      </c>
      <c r="I478" s="229" t="s">
        <v>134</v>
      </c>
      <c r="J478" s="229" t="s">
        <v>165</v>
      </c>
      <c r="K478" s="155"/>
      <c r="L478" s="234"/>
      <c r="M478" s="234"/>
      <c r="N478" s="297" t="s">
        <v>1855</v>
      </c>
      <c r="O478" s="265" t="s">
        <v>1971</v>
      </c>
      <c r="P478" s="265" t="s">
        <v>1840</v>
      </c>
      <c r="Q478" s="239">
        <v>8131240</v>
      </c>
      <c r="R478" s="65"/>
      <c r="S478" s="48"/>
      <c r="T478" s="158">
        <v>0</v>
      </c>
      <c r="U478" s="242">
        <v>0</v>
      </c>
      <c r="V478" s="251">
        <f t="shared" si="55"/>
        <v>8131240</v>
      </c>
      <c r="W478" s="257">
        <v>8131240</v>
      </c>
      <c r="X478" s="135"/>
      <c r="Y478" s="135"/>
      <c r="Z478" s="135"/>
      <c r="AA478" s="136"/>
      <c r="AB478" s="136"/>
      <c r="AC478" s="136"/>
      <c r="AD478" s="133"/>
      <c r="AE478" s="137"/>
      <c r="AF478" s="135"/>
      <c r="AG478" s="134"/>
      <c r="AH478" s="131"/>
      <c r="AI478" s="131"/>
      <c r="AJ478" s="131"/>
      <c r="AK478" s="131"/>
      <c r="AL478" s="138"/>
      <c r="AN478" s="73"/>
      <c r="AO478" s="50"/>
      <c r="AP478" s="50"/>
      <c r="AQ478" s="50"/>
      <c r="AR478" s="50"/>
      <c r="AS478" s="50"/>
      <c r="AT478" s="50"/>
      <c r="AV478" s="50"/>
    </row>
    <row r="479" spans="1:48" ht="40.5" customHeight="1">
      <c r="A479" s="131">
        <v>7623764</v>
      </c>
      <c r="B479" s="206">
        <v>2020</v>
      </c>
      <c r="C479" s="141"/>
      <c r="D479" s="210"/>
      <c r="E479" s="210" t="s">
        <v>156</v>
      </c>
      <c r="F479" s="131"/>
      <c r="G479" s="210"/>
      <c r="H479" s="210" t="s">
        <v>1851</v>
      </c>
      <c r="I479" s="229" t="s">
        <v>134</v>
      </c>
      <c r="J479" s="229" t="s">
        <v>165</v>
      </c>
      <c r="K479" s="155"/>
      <c r="L479" s="234"/>
      <c r="M479" s="234"/>
      <c r="N479" s="297" t="s">
        <v>1855</v>
      </c>
      <c r="O479" s="265" t="s">
        <v>1971</v>
      </c>
      <c r="P479" s="265" t="s">
        <v>1840</v>
      </c>
      <c r="Q479" s="239">
        <v>6562310</v>
      </c>
      <c r="R479" s="65"/>
      <c r="S479" s="48"/>
      <c r="T479" s="158">
        <v>0</v>
      </c>
      <c r="U479" s="242">
        <v>0</v>
      </c>
      <c r="V479" s="251">
        <f t="shared" si="55"/>
        <v>6562310</v>
      </c>
      <c r="W479" s="257">
        <v>6562310</v>
      </c>
      <c r="X479" s="135"/>
      <c r="Y479" s="135"/>
      <c r="Z479" s="135"/>
      <c r="AA479" s="136"/>
      <c r="AB479" s="136"/>
      <c r="AC479" s="136"/>
      <c r="AD479" s="133"/>
      <c r="AE479" s="137"/>
      <c r="AF479" s="135"/>
      <c r="AG479" s="134"/>
      <c r="AH479" s="131"/>
      <c r="AI479" s="131"/>
      <c r="AJ479" s="131"/>
      <c r="AK479" s="131"/>
      <c r="AL479" s="138"/>
      <c r="AN479" s="73"/>
      <c r="AO479" s="50"/>
      <c r="AP479" s="50"/>
      <c r="AQ479" s="50"/>
      <c r="AR479" s="50"/>
      <c r="AS479" s="50"/>
      <c r="AT479" s="50"/>
      <c r="AV479" s="50"/>
    </row>
    <row r="480" spans="1:48" ht="40.5" customHeight="1">
      <c r="A480" s="131">
        <v>7623823</v>
      </c>
      <c r="B480" s="206">
        <v>2020</v>
      </c>
      <c r="C480" s="141"/>
      <c r="D480" s="210"/>
      <c r="E480" s="210" t="s">
        <v>156</v>
      </c>
      <c r="F480" s="131"/>
      <c r="G480" s="210"/>
      <c r="H480" s="210" t="s">
        <v>1852</v>
      </c>
      <c r="I480" s="229" t="s">
        <v>134</v>
      </c>
      <c r="J480" s="229" t="s">
        <v>165</v>
      </c>
      <c r="K480" s="155"/>
      <c r="L480" s="234"/>
      <c r="M480" s="234"/>
      <c r="N480" s="297" t="s">
        <v>1855</v>
      </c>
      <c r="O480" s="265" t="s">
        <v>1971</v>
      </c>
      <c r="P480" s="265" t="s">
        <v>1840</v>
      </c>
      <c r="Q480" s="239">
        <v>212930</v>
      </c>
      <c r="R480" s="65"/>
      <c r="S480" s="48"/>
      <c r="T480" s="158">
        <v>0</v>
      </c>
      <c r="U480" s="242">
        <v>0</v>
      </c>
      <c r="V480" s="251">
        <f t="shared" si="55"/>
        <v>212930</v>
      </c>
      <c r="W480" s="257">
        <v>212930</v>
      </c>
      <c r="X480" s="135"/>
      <c r="Y480" s="135"/>
      <c r="Z480" s="135"/>
      <c r="AA480" s="136"/>
      <c r="AB480" s="136"/>
      <c r="AC480" s="136"/>
      <c r="AD480" s="133"/>
      <c r="AE480" s="137"/>
      <c r="AF480" s="135"/>
      <c r="AG480" s="134"/>
      <c r="AH480" s="131"/>
      <c r="AI480" s="131"/>
      <c r="AJ480" s="131"/>
      <c r="AK480" s="131"/>
      <c r="AL480" s="138"/>
      <c r="AN480" s="73"/>
      <c r="AO480" s="50"/>
      <c r="AP480" s="50"/>
      <c r="AQ480" s="50"/>
      <c r="AR480" s="50"/>
      <c r="AS480" s="50"/>
      <c r="AT480" s="50"/>
      <c r="AV480" s="50"/>
    </row>
    <row r="481" spans="1:48" ht="40.5" customHeight="1">
      <c r="A481" s="131">
        <v>7623823</v>
      </c>
      <c r="B481" s="206">
        <v>2020</v>
      </c>
      <c r="C481" s="141"/>
      <c r="D481" s="210"/>
      <c r="E481" s="210" t="s">
        <v>156</v>
      </c>
      <c r="F481" s="131"/>
      <c r="G481" s="210"/>
      <c r="H481" s="210" t="s">
        <v>1853</v>
      </c>
      <c r="I481" s="229" t="s">
        <v>134</v>
      </c>
      <c r="J481" s="229" t="s">
        <v>165</v>
      </c>
      <c r="K481" s="155"/>
      <c r="L481" s="234"/>
      <c r="M481" s="234"/>
      <c r="N481" s="297" t="s">
        <v>1855</v>
      </c>
      <c r="O481" s="265" t="s">
        <v>1971</v>
      </c>
      <c r="P481" s="265" t="s">
        <v>1840</v>
      </c>
      <c r="Q481" s="239">
        <v>46970</v>
      </c>
      <c r="R481" s="65"/>
      <c r="S481" s="48"/>
      <c r="T481" s="158">
        <v>0</v>
      </c>
      <c r="U481" s="242">
        <v>0</v>
      </c>
      <c r="V481" s="251">
        <f t="shared" si="55"/>
        <v>46970</v>
      </c>
      <c r="W481" s="257">
        <v>46970</v>
      </c>
      <c r="X481" s="135"/>
      <c r="Y481" s="135"/>
      <c r="Z481" s="135"/>
      <c r="AA481" s="136"/>
      <c r="AB481" s="136"/>
      <c r="AC481" s="136"/>
      <c r="AD481" s="133"/>
      <c r="AE481" s="137"/>
      <c r="AF481" s="135"/>
      <c r="AG481" s="134"/>
      <c r="AH481" s="131"/>
      <c r="AI481" s="131"/>
      <c r="AJ481" s="131"/>
      <c r="AK481" s="131"/>
      <c r="AL481" s="138"/>
      <c r="AN481" s="73"/>
      <c r="AO481" s="50"/>
      <c r="AP481" s="50"/>
      <c r="AQ481" s="50"/>
      <c r="AR481" s="50"/>
      <c r="AS481" s="50"/>
      <c r="AT481" s="50"/>
      <c r="AV481" s="50"/>
    </row>
    <row r="482" spans="1:48" ht="40.5" customHeight="1">
      <c r="A482" s="131">
        <v>7623764</v>
      </c>
      <c r="B482" s="206">
        <v>2020</v>
      </c>
      <c r="C482" s="141"/>
      <c r="D482" s="210"/>
      <c r="E482" s="210" t="s">
        <v>156</v>
      </c>
      <c r="F482" s="131"/>
      <c r="G482" s="210"/>
      <c r="H482" s="210" t="s">
        <v>1854</v>
      </c>
      <c r="I482" s="229" t="s">
        <v>134</v>
      </c>
      <c r="J482" s="229" t="s">
        <v>165</v>
      </c>
      <c r="K482" s="155"/>
      <c r="L482" s="234"/>
      <c r="M482" s="234"/>
      <c r="N482" s="297" t="s">
        <v>1855</v>
      </c>
      <c r="O482" s="265" t="s">
        <v>1971</v>
      </c>
      <c r="P482" s="265" t="s">
        <v>1840</v>
      </c>
      <c r="Q482" s="239">
        <v>8523770</v>
      </c>
      <c r="R482" s="65"/>
      <c r="S482" s="48"/>
      <c r="T482" s="158">
        <v>0</v>
      </c>
      <c r="U482" s="242">
        <v>0</v>
      </c>
      <c r="V482" s="251">
        <f t="shared" si="55"/>
        <v>8523770</v>
      </c>
      <c r="W482" s="257">
        <v>8523770</v>
      </c>
      <c r="X482" s="135"/>
      <c r="Y482" s="135"/>
      <c r="Z482" s="135"/>
      <c r="AA482" s="136"/>
      <c r="AB482" s="136"/>
      <c r="AC482" s="136"/>
      <c r="AD482" s="133"/>
      <c r="AE482" s="137"/>
      <c r="AF482" s="135"/>
      <c r="AG482" s="134"/>
      <c r="AH482" s="131"/>
      <c r="AI482" s="131"/>
      <c r="AJ482" s="131"/>
      <c r="AK482" s="131"/>
      <c r="AL482" s="138"/>
      <c r="AN482" s="73"/>
      <c r="AO482" s="50"/>
      <c r="AP482" s="50"/>
      <c r="AQ482" s="50"/>
      <c r="AR482" s="50"/>
      <c r="AS482" s="50"/>
      <c r="AT482" s="50"/>
      <c r="AV482" s="50"/>
    </row>
    <row r="483" spans="1:48" ht="40.5" customHeight="1">
      <c r="A483" s="131" t="s">
        <v>1856</v>
      </c>
      <c r="B483" s="206">
        <v>2020</v>
      </c>
      <c r="C483" s="141"/>
      <c r="D483" s="210"/>
      <c r="E483" s="210" t="s">
        <v>156</v>
      </c>
      <c r="F483" s="131"/>
      <c r="G483" s="210"/>
      <c r="H483" s="210" t="s">
        <v>1858</v>
      </c>
      <c r="I483" s="229" t="s">
        <v>134</v>
      </c>
      <c r="J483" s="229" t="s">
        <v>165</v>
      </c>
      <c r="K483" s="155"/>
      <c r="L483" s="234"/>
      <c r="M483" s="234"/>
      <c r="N483" s="297" t="s">
        <v>1855</v>
      </c>
      <c r="O483" s="265" t="s">
        <v>1971</v>
      </c>
      <c r="P483" s="265" t="s">
        <v>1840</v>
      </c>
      <c r="Q483" s="239">
        <v>7270010</v>
      </c>
      <c r="R483" s="65"/>
      <c r="S483" s="48"/>
      <c r="T483" s="158">
        <v>0</v>
      </c>
      <c r="U483" s="242">
        <v>0</v>
      </c>
      <c r="V483" s="251">
        <f t="shared" si="55"/>
        <v>7270010</v>
      </c>
      <c r="W483" s="257">
        <v>7270010</v>
      </c>
      <c r="X483" s="135"/>
      <c r="Y483" s="135"/>
      <c r="Z483" s="135"/>
      <c r="AA483" s="136"/>
      <c r="AB483" s="136"/>
      <c r="AC483" s="136"/>
      <c r="AD483" s="133"/>
      <c r="AE483" s="137"/>
      <c r="AF483" s="135"/>
      <c r="AG483" s="134"/>
      <c r="AH483" s="131"/>
      <c r="AI483" s="131"/>
      <c r="AJ483" s="131"/>
      <c r="AK483" s="131"/>
      <c r="AL483" s="138"/>
      <c r="AN483" s="73"/>
      <c r="AO483" s="50"/>
      <c r="AP483" s="50"/>
      <c r="AQ483" s="50"/>
      <c r="AR483" s="50"/>
      <c r="AS483" s="50"/>
      <c r="AT483" s="50"/>
      <c r="AV483" s="50"/>
    </row>
    <row r="484" spans="1:48" ht="40.5" customHeight="1">
      <c r="A484" s="131" t="s">
        <v>1857</v>
      </c>
      <c r="B484" s="206">
        <v>2020</v>
      </c>
      <c r="C484" s="141"/>
      <c r="D484" s="210"/>
      <c r="E484" s="210" t="s">
        <v>156</v>
      </c>
      <c r="F484" s="131"/>
      <c r="G484" s="210"/>
      <c r="H484" s="210" t="s">
        <v>1859</v>
      </c>
      <c r="I484" s="229" t="s">
        <v>134</v>
      </c>
      <c r="J484" s="229" t="s">
        <v>165</v>
      </c>
      <c r="K484" s="155"/>
      <c r="L484" s="234"/>
      <c r="M484" s="234"/>
      <c r="N484" s="297" t="s">
        <v>1855</v>
      </c>
      <c r="O484" s="265" t="s">
        <v>1971</v>
      </c>
      <c r="P484" s="265" t="s">
        <v>1840</v>
      </c>
      <c r="Q484" s="239">
        <v>47260</v>
      </c>
      <c r="R484" s="65"/>
      <c r="S484" s="48"/>
      <c r="T484" s="158">
        <v>0</v>
      </c>
      <c r="U484" s="242">
        <v>0</v>
      </c>
      <c r="V484" s="251">
        <f t="shared" si="55"/>
        <v>47260</v>
      </c>
      <c r="W484" s="257">
        <v>47260</v>
      </c>
      <c r="X484" s="135"/>
      <c r="Y484" s="135"/>
      <c r="Z484" s="135"/>
      <c r="AA484" s="136"/>
      <c r="AB484" s="136"/>
      <c r="AC484" s="136"/>
      <c r="AD484" s="133"/>
      <c r="AE484" s="137"/>
      <c r="AF484" s="135"/>
      <c r="AG484" s="134"/>
      <c r="AH484" s="131"/>
      <c r="AI484" s="131"/>
      <c r="AJ484" s="131"/>
      <c r="AK484" s="131"/>
      <c r="AL484" s="138"/>
      <c r="AN484" s="73"/>
      <c r="AO484" s="50"/>
      <c r="AP484" s="50"/>
      <c r="AQ484" s="50"/>
      <c r="AR484" s="50"/>
      <c r="AS484" s="50"/>
      <c r="AT484" s="50"/>
      <c r="AV484" s="50"/>
    </row>
    <row r="485" spans="1:48" ht="40.5" customHeight="1">
      <c r="A485" s="131" t="s">
        <v>1856</v>
      </c>
      <c r="B485" s="206">
        <v>2020</v>
      </c>
      <c r="C485" s="141"/>
      <c r="D485" s="210"/>
      <c r="E485" s="210" t="s">
        <v>156</v>
      </c>
      <c r="F485" s="131"/>
      <c r="G485" s="210"/>
      <c r="H485" s="210" t="s">
        <v>1654</v>
      </c>
      <c r="I485" s="229" t="s">
        <v>134</v>
      </c>
      <c r="J485" s="229" t="s">
        <v>165</v>
      </c>
      <c r="K485" s="155"/>
      <c r="L485" s="234"/>
      <c r="M485" s="234"/>
      <c r="N485" s="297" t="s">
        <v>1855</v>
      </c>
      <c r="O485" s="265" t="s">
        <v>1971</v>
      </c>
      <c r="P485" s="265" t="s">
        <v>1840</v>
      </c>
      <c r="Q485" s="239">
        <v>8320330</v>
      </c>
      <c r="R485" s="65"/>
      <c r="S485" s="48"/>
      <c r="T485" s="158">
        <v>0</v>
      </c>
      <c r="U485" s="242">
        <v>0</v>
      </c>
      <c r="V485" s="251">
        <f t="shared" si="55"/>
        <v>8320330</v>
      </c>
      <c r="W485" s="257">
        <v>8320330</v>
      </c>
      <c r="X485" s="135"/>
      <c r="Y485" s="135"/>
      <c r="Z485" s="135"/>
      <c r="AA485" s="136"/>
      <c r="AB485" s="136"/>
      <c r="AC485" s="136"/>
      <c r="AD485" s="133"/>
      <c r="AE485" s="137"/>
      <c r="AF485" s="135"/>
      <c r="AG485" s="134"/>
      <c r="AH485" s="131"/>
      <c r="AI485" s="131"/>
      <c r="AJ485" s="131"/>
      <c r="AK485" s="131"/>
      <c r="AL485" s="138"/>
      <c r="AN485" s="73"/>
      <c r="AO485" s="50"/>
      <c r="AP485" s="50"/>
      <c r="AQ485" s="50"/>
      <c r="AR485" s="50"/>
      <c r="AS485" s="50"/>
      <c r="AT485" s="50"/>
      <c r="AV485" s="50"/>
    </row>
    <row r="486" spans="1:48" ht="40.5" customHeight="1">
      <c r="A486" s="131" t="s">
        <v>1857</v>
      </c>
      <c r="B486" s="206">
        <v>2020</v>
      </c>
      <c r="C486" s="141"/>
      <c r="D486" s="210"/>
      <c r="E486" s="210" t="s">
        <v>156</v>
      </c>
      <c r="F486" s="131"/>
      <c r="G486" s="210"/>
      <c r="H486" s="210" t="s">
        <v>1860</v>
      </c>
      <c r="I486" s="229" t="s">
        <v>134</v>
      </c>
      <c r="J486" s="229" t="s">
        <v>165</v>
      </c>
      <c r="K486" s="155"/>
      <c r="L486" s="234"/>
      <c r="M486" s="234"/>
      <c r="N486" s="297" t="s">
        <v>1855</v>
      </c>
      <c r="O486" s="265" t="s">
        <v>1971</v>
      </c>
      <c r="P486" s="265" t="s">
        <v>1840</v>
      </c>
      <c r="Q486" s="239">
        <v>51790</v>
      </c>
      <c r="R486" s="65"/>
      <c r="S486" s="48"/>
      <c r="T486" s="158">
        <v>0</v>
      </c>
      <c r="U486" s="242">
        <v>0</v>
      </c>
      <c r="V486" s="251">
        <f t="shared" si="55"/>
        <v>51790</v>
      </c>
      <c r="W486" s="257">
        <v>51790</v>
      </c>
      <c r="X486" s="135"/>
      <c r="Y486" s="135"/>
      <c r="Z486" s="135"/>
      <c r="AA486" s="136"/>
      <c r="AB486" s="136"/>
      <c r="AC486" s="136"/>
      <c r="AD486" s="133"/>
      <c r="AE486" s="137"/>
      <c r="AF486" s="135"/>
      <c r="AG486" s="134"/>
      <c r="AH486" s="131"/>
      <c r="AI486" s="131"/>
      <c r="AJ486" s="131"/>
      <c r="AK486" s="131"/>
      <c r="AL486" s="138"/>
      <c r="AN486" s="73"/>
      <c r="AO486" s="50"/>
      <c r="AP486" s="50"/>
      <c r="AQ486" s="50"/>
      <c r="AR486" s="50"/>
      <c r="AS486" s="50"/>
      <c r="AT486" s="50"/>
      <c r="AV486" s="50"/>
    </row>
    <row r="487" spans="1:48" ht="45" customHeight="1">
      <c r="A487" s="272" t="s">
        <v>1806</v>
      </c>
      <c r="B487" s="271">
        <v>2020</v>
      </c>
      <c r="C487" s="141"/>
      <c r="D487" s="210"/>
      <c r="E487" s="210" t="s">
        <v>156</v>
      </c>
      <c r="F487" s="131"/>
      <c r="G487" s="210"/>
      <c r="H487" s="210" t="s">
        <v>1603</v>
      </c>
      <c r="I487" s="229" t="s">
        <v>135</v>
      </c>
      <c r="J487" s="229" t="s">
        <v>362</v>
      </c>
      <c r="K487" s="155">
        <v>3</v>
      </c>
      <c r="L487" s="234" t="str">
        <f>IF(ISERROR(VLOOKUP(K487,Eje_Pilar_Prop!$C$2:$E$104,2,FALSE))," ",VLOOKUP(K487,Eje_Pilar_Prop!$C$2:$E$104,2,FALSE))</f>
        <v>Igualdad y autonomía para una Bogotá incluyente</v>
      </c>
      <c r="M487" s="234" t="str">
        <f>IF(ISERROR(VLOOKUP(K487,Eje_Pilar_Prop!$C$2:$E$104,3,FALSE))," ",VLOOKUP(K487,Eje_Pilar_Prop!$C$2:$E$104,3,FALSE))</f>
        <v>Pilar 1 Igualdad de Calidad de Vida</v>
      </c>
      <c r="N487" s="157">
        <v>1475</v>
      </c>
      <c r="O487" s="239" t="s">
        <v>1973</v>
      </c>
      <c r="P487" s="204" t="s">
        <v>1629</v>
      </c>
      <c r="Q487" s="239">
        <v>622280</v>
      </c>
      <c r="R487" s="65"/>
      <c r="S487" s="48"/>
      <c r="T487" s="158">
        <v>0</v>
      </c>
      <c r="U487" s="242">
        <v>0</v>
      </c>
      <c r="V487" s="251">
        <f t="shared" si="55"/>
        <v>622280</v>
      </c>
      <c r="W487" s="306">
        <v>622280</v>
      </c>
      <c r="X487" s="135"/>
      <c r="Y487" s="135"/>
      <c r="Z487" s="135"/>
      <c r="AA487" s="136"/>
      <c r="AB487" s="136"/>
      <c r="AC487" s="136"/>
      <c r="AD487" s="133"/>
      <c r="AE487" s="137"/>
      <c r="AF487" s="135"/>
      <c r="AG487" s="134"/>
      <c r="AH487" s="131"/>
      <c r="AI487" s="131"/>
      <c r="AJ487" s="131"/>
      <c r="AK487" s="131"/>
      <c r="AL487" s="138">
        <f t="shared" si="61"/>
        <v>1</v>
      </c>
      <c r="AN487" s="73">
        <f>IF(SUMPRODUCT((A$14:A487=A487)*(B$14:B487=B487)*(D$14:D487=D487))&gt;1,0,1)</f>
        <v>1</v>
      </c>
      <c r="AO487" s="50" t="str">
        <f t="shared" si="57"/>
        <v>Otros gastos</v>
      </c>
      <c r="AP487" s="50">
        <f t="shared" si="58"/>
        <v>1</v>
      </c>
      <c r="AQ487" s="50">
        <f>IF(ISBLANK(G487),1,IFERROR(VLOOKUP(G487,Tipo!$C$12:$C$27,1,FALSE),"NO"))</f>
        <v>1</v>
      </c>
      <c r="AR487" s="50" t="str">
        <f t="shared" si="59"/>
        <v>Inversión</v>
      </c>
      <c r="AS487" s="50" t="str">
        <f>IF(ISBLANK(K487),1,IFERROR(VLOOKUP(K487,Eje_Pilar_Prop!C433:C534,1,FALSE),"NO"))</f>
        <v>NO</v>
      </c>
      <c r="AT487" s="50">
        <f t="shared" si="56"/>
        <v>1</v>
      </c>
      <c r="AU487" s="38">
        <f t="shared" si="60"/>
        <v>1</v>
      </c>
      <c r="AV487" s="50" t="str">
        <f t="shared" si="54"/>
        <v>Bogotá Mejor para Todos</v>
      </c>
    </row>
    <row r="488" spans="1:48" ht="45" customHeight="1">
      <c r="A488" s="204">
        <v>10732356</v>
      </c>
      <c r="B488" s="204">
        <v>2020</v>
      </c>
      <c r="C488" s="141"/>
      <c r="D488" s="210"/>
      <c r="E488" s="210" t="s">
        <v>156</v>
      </c>
      <c r="F488" s="131"/>
      <c r="G488" s="210"/>
      <c r="H488" s="210" t="s">
        <v>1807</v>
      </c>
      <c r="I488" s="229" t="s">
        <v>135</v>
      </c>
      <c r="J488" s="229" t="s">
        <v>362</v>
      </c>
      <c r="K488" s="155">
        <v>3</v>
      </c>
      <c r="L488" s="234"/>
      <c r="M488" s="234"/>
      <c r="N488" s="157">
        <v>1475</v>
      </c>
      <c r="O488" s="239" t="s">
        <v>1973</v>
      </c>
      <c r="P488" s="204" t="s">
        <v>1629</v>
      </c>
      <c r="Q488" s="239">
        <v>908980</v>
      </c>
      <c r="R488" s="65"/>
      <c r="S488" s="48"/>
      <c r="T488" s="158">
        <v>0</v>
      </c>
      <c r="U488" s="242">
        <v>0</v>
      </c>
      <c r="V488" s="251">
        <f t="shared" si="55"/>
        <v>908980</v>
      </c>
      <c r="W488" s="306">
        <v>908980</v>
      </c>
      <c r="X488" s="135"/>
      <c r="Y488" s="135"/>
      <c r="Z488" s="135"/>
      <c r="AA488" s="136"/>
      <c r="AB488" s="136"/>
      <c r="AC488" s="136"/>
      <c r="AD488" s="133"/>
      <c r="AE488" s="137"/>
      <c r="AF488" s="135"/>
      <c r="AG488" s="134"/>
      <c r="AH488" s="131"/>
      <c r="AI488" s="131"/>
      <c r="AJ488" s="131"/>
      <c r="AK488" s="131"/>
      <c r="AL488" s="138">
        <f t="shared" si="61"/>
        <v>1</v>
      </c>
      <c r="AN488" s="73"/>
      <c r="AO488" s="50"/>
      <c r="AP488" s="50"/>
      <c r="AQ488" s="50"/>
      <c r="AR488" s="50"/>
      <c r="AS488" s="50"/>
      <c r="AT488" s="50"/>
      <c r="AV488" s="50"/>
    </row>
    <row r="489" spans="1:48" ht="45" customHeight="1">
      <c r="A489" s="266">
        <v>92020</v>
      </c>
      <c r="B489" s="204">
        <v>2020</v>
      </c>
      <c r="C489" s="141"/>
      <c r="D489" s="210"/>
      <c r="E489" s="210" t="s">
        <v>156</v>
      </c>
      <c r="F489" s="131"/>
      <c r="G489" s="210"/>
      <c r="H489" s="210" t="s">
        <v>1604</v>
      </c>
      <c r="I489" s="229" t="s">
        <v>135</v>
      </c>
      <c r="J489" s="229" t="s">
        <v>362</v>
      </c>
      <c r="K489" s="155">
        <v>3</v>
      </c>
      <c r="L489" s="234" t="str">
        <f>IF(ISERROR(VLOOKUP(K489,Eje_Pilar_Prop!$C$2:$E$104,2,FALSE))," ",VLOOKUP(K489,Eje_Pilar_Prop!$C$2:$E$104,2,FALSE))</f>
        <v>Igualdad y autonomía para una Bogotá incluyente</v>
      </c>
      <c r="M489" s="234" t="str">
        <f>IF(ISERROR(VLOOKUP(K489,Eje_Pilar_Prop!$C$2:$E$104,3,FALSE))," ",VLOOKUP(K489,Eje_Pilar_Prop!$C$2:$E$104,3,FALSE))</f>
        <v>Pilar 1 Igualdad de Calidad de Vida</v>
      </c>
      <c r="N489" s="157">
        <v>1475</v>
      </c>
      <c r="O489" s="239" t="s">
        <v>1970</v>
      </c>
      <c r="P489" s="204" t="s">
        <v>1630</v>
      </c>
      <c r="Q489" s="282">
        <v>3269000000</v>
      </c>
      <c r="R489" s="65"/>
      <c r="S489" s="48"/>
      <c r="T489" s="158">
        <v>0</v>
      </c>
      <c r="U489" s="242">
        <v>0</v>
      </c>
      <c r="V489" s="251">
        <f t="shared" si="55"/>
        <v>3269000000</v>
      </c>
      <c r="W489" s="306">
        <v>3210212537</v>
      </c>
      <c r="X489" s="135"/>
      <c r="Y489" s="135"/>
      <c r="Z489" s="135"/>
      <c r="AA489" s="136"/>
      <c r="AB489" s="136"/>
      <c r="AC489" s="136"/>
      <c r="AD489" s="133"/>
      <c r="AE489" s="137"/>
      <c r="AF489" s="135"/>
      <c r="AG489" s="134"/>
      <c r="AH489" s="131"/>
      <c r="AI489" s="131"/>
      <c r="AJ489" s="131"/>
      <c r="AK489" s="131"/>
      <c r="AL489" s="138">
        <f t="shared" si="61"/>
        <v>0.98201668308351175</v>
      </c>
      <c r="AN489" s="73">
        <f>IF(SUMPRODUCT((A$14:A489=A489)*(B$14:B489=B489)*(D$14:D489=D489))&gt;1,0,1)</f>
        <v>1</v>
      </c>
      <c r="AO489" s="50" t="str">
        <f t="shared" si="57"/>
        <v>Otros gastos</v>
      </c>
      <c r="AP489" s="50">
        <f t="shared" si="58"/>
        <v>1</v>
      </c>
      <c r="AQ489" s="50">
        <f>IF(ISBLANK(G489),1,IFERROR(VLOOKUP(G489,Tipo!$C$12:$C$27,1,FALSE),"NO"))</f>
        <v>1</v>
      </c>
      <c r="AR489" s="50" t="str">
        <f t="shared" si="59"/>
        <v>Inversión</v>
      </c>
      <c r="AS489" s="50" t="str">
        <f>IF(ISBLANK(K489),1,IFERROR(VLOOKUP(K489,Eje_Pilar_Prop!C434:C535,1,FALSE),"NO"))</f>
        <v>NO</v>
      </c>
      <c r="AT489" s="50">
        <f t="shared" si="56"/>
        <v>1</v>
      </c>
      <c r="AU489" s="38">
        <f t="shared" si="60"/>
        <v>1</v>
      </c>
      <c r="AV489" s="50" t="str">
        <f t="shared" si="54"/>
        <v>Bogotá Mejor para Todos</v>
      </c>
    </row>
    <row r="490" spans="1:48" ht="45" customHeight="1">
      <c r="A490" s="266" t="s">
        <v>1809</v>
      </c>
      <c r="B490" s="204">
        <v>2020</v>
      </c>
      <c r="C490" s="141"/>
      <c r="D490" s="210"/>
      <c r="E490" s="210" t="s">
        <v>156</v>
      </c>
      <c r="F490" s="131"/>
      <c r="G490" s="210"/>
      <c r="H490" s="210" t="s">
        <v>1812</v>
      </c>
      <c r="I490" s="229" t="s">
        <v>134</v>
      </c>
      <c r="J490" s="229" t="s">
        <v>165</v>
      </c>
      <c r="K490" s="155"/>
      <c r="L490" s="234"/>
      <c r="M490" s="234"/>
      <c r="N490" s="297" t="s">
        <v>1808</v>
      </c>
      <c r="O490" s="299" t="s">
        <v>1970</v>
      </c>
      <c r="P490" s="270" t="s">
        <v>1630</v>
      </c>
      <c r="Q490" s="239">
        <v>5619600</v>
      </c>
      <c r="R490" s="65"/>
      <c r="S490" s="48"/>
      <c r="T490" s="158">
        <v>0</v>
      </c>
      <c r="U490" s="242">
        <v>0</v>
      </c>
      <c r="V490" s="251">
        <f t="shared" si="55"/>
        <v>5619600</v>
      </c>
      <c r="W490" s="257">
        <v>5619600</v>
      </c>
      <c r="X490" s="135"/>
      <c r="Y490" s="135"/>
      <c r="Z490" s="135"/>
      <c r="AA490" s="136"/>
      <c r="AB490" s="136"/>
      <c r="AC490" s="136"/>
      <c r="AD490" s="133"/>
      <c r="AE490" s="137"/>
      <c r="AF490" s="135"/>
      <c r="AG490" s="134"/>
      <c r="AH490" s="131"/>
      <c r="AI490" s="131"/>
      <c r="AJ490" s="131"/>
      <c r="AK490" s="131"/>
      <c r="AL490" s="138">
        <f t="shared" si="61"/>
        <v>1</v>
      </c>
      <c r="AN490" s="73"/>
      <c r="AO490" s="50"/>
      <c r="AP490" s="50"/>
      <c r="AQ490" s="50"/>
      <c r="AR490" s="50"/>
      <c r="AS490" s="50"/>
      <c r="AT490" s="50"/>
      <c r="AV490" s="50"/>
    </row>
    <row r="491" spans="1:48" ht="45" customHeight="1">
      <c r="A491" s="266" t="s">
        <v>1810</v>
      </c>
      <c r="B491" s="204">
        <v>2020</v>
      </c>
      <c r="C491" s="141"/>
      <c r="D491" s="210"/>
      <c r="E491" s="210" t="s">
        <v>156</v>
      </c>
      <c r="F491" s="131"/>
      <c r="G491" s="210"/>
      <c r="H491" s="210" t="s">
        <v>1813</v>
      </c>
      <c r="I491" s="229" t="s">
        <v>134</v>
      </c>
      <c r="J491" s="229" t="s">
        <v>165</v>
      </c>
      <c r="K491" s="155"/>
      <c r="L491" s="234"/>
      <c r="M491" s="234"/>
      <c r="N491" s="297" t="s">
        <v>1808</v>
      </c>
      <c r="O491" s="299" t="s">
        <v>1970</v>
      </c>
      <c r="P491" s="270" t="s">
        <v>1630</v>
      </c>
      <c r="Q491" s="239">
        <v>5619600</v>
      </c>
      <c r="R491" s="65"/>
      <c r="S491" s="48"/>
      <c r="T491" s="158">
        <v>0</v>
      </c>
      <c r="U491" s="242">
        <v>0</v>
      </c>
      <c r="V491" s="251">
        <f t="shared" si="55"/>
        <v>5619600</v>
      </c>
      <c r="W491" s="257">
        <v>5619600</v>
      </c>
      <c r="X491" s="135"/>
      <c r="Y491" s="135"/>
      <c r="Z491" s="135"/>
      <c r="AA491" s="136"/>
      <c r="AB491" s="136"/>
      <c r="AC491" s="136"/>
      <c r="AD491" s="133"/>
      <c r="AE491" s="137"/>
      <c r="AF491" s="135"/>
      <c r="AG491" s="134"/>
      <c r="AH491" s="131"/>
      <c r="AI491" s="131"/>
      <c r="AJ491" s="131"/>
      <c r="AK491" s="131"/>
      <c r="AL491" s="138">
        <f t="shared" si="61"/>
        <v>1</v>
      </c>
      <c r="AN491" s="73"/>
      <c r="AO491" s="50"/>
      <c r="AP491" s="50"/>
      <c r="AQ491" s="50"/>
      <c r="AR491" s="50"/>
      <c r="AS491" s="50"/>
      <c r="AT491" s="50"/>
      <c r="AV491" s="50"/>
    </row>
    <row r="492" spans="1:48" ht="45" customHeight="1">
      <c r="A492" s="266" t="s">
        <v>1811</v>
      </c>
      <c r="B492" s="204">
        <v>2020</v>
      </c>
      <c r="C492" s="141"/>
      <c r="D492" s="210"/>
      <c r="E492" s="210" t="s">
        <v>156</v>
      </c>
      <c r="F492" s="131"/>
      <c r="G492" s="210"/>
      <c r="H492" s="210" t="s">
        <v>1814</v>
      </c>
      <c r="I492" s="229" t="s">
        <v>134</v>
      </c>
      <c r="J492" s="229" t="s">
        <v>165</v>
      </c>
      <c r="K492" s="155"/>
      <c r="L492" s="234"/>
      <c r="M492" s="234"/>
      <c r="N492" s="297" t="s">
        <v>1808</v>
      </c>
      <c r="O492" s="299" t="s">
        <v>1970</v>
      </c>
      <c r="P492" s="270" t="s">
        <v>1630</v>
      </c>
      <c r="Q492" s="239">
        <v>5619600</v>
      </c>
      <c r="R492" s="65"/>
      <c r="S492" s="48"/>
      <c r="T492" s="158">
        <v>0</v>
      </c>
      <c r="U492" s="242">
        <v>0</v>
      </c>
      <c r="V492" s="251">
        <f t="shared" si="55"/>
        <v>5619600</v>
      </c>
      <c r="W492" s="257">
        <v>5619600</v>
      </c>
      <c r="X492" s="135"/>
      <c r="Y492" s="135"/>
      <c r="Z492" s="135"/>
      <c r="AA492" s="136"/>
      <c r="AB492" s="136"/>
      <c r="AC492" s="136"/>
      <c r="AD492" s="133"/>
      <c r="AE492" s="137"/>
      <c r="AF492" s="135"/>
      <c r="AG492" s="134"/>
      <c r="AH492" s="131"/>
      <c r="AI492" s="131"/>
      <c r="AJ492" s="131"/>
      <c r="AK492" s="131"/>
      <c r="AL492" s="138">
        <f t="shared" si="61"/>
        <v>1</v>
      </c>
      <c r="AN492" s="73"/>
      <c r="AO492" s="50"/>
      <c r="AP492" s="50"/>
      <c r="AQ492" s="50"/>
      <c r="AR492" s="50"/>
      <c r="AS492" s="50"/>
      <c r="AT492" s="50"/>
      <c r="AV492" s="50"/>
    </row>
    <row r="493" spans="1:48" ht="45" customHeight="1">
      <c r="A493" s="267" t="s">
        <v>1940</v>
      </c>
      <c r="B493" s="204">
        <v>2020</v>
      </c>
      <c r="C493" s="141"/>
      <c r="D493" s="210"/>
      <c r="E493" s="210" t="s">
        <v>156</v>
      </c>
      <c r="F493" s="131"/>
      <c r="G493" s="210"/>
      <c r="H493" s="210" t="s">
        <v>1941</v>
      </c>
      <c r="I493" s="229" t="s">
        <v>134</v>
      </c>
      <c r="J493" s="229" t="s">
        <v>165</v>
      </c>
      <c r="K493" s="155"/>
      <c r="L493" s="234"/>
      <c r="M493" s="234"/>
      <c r="N493" s="297" t="s">
        <v>1808</v>
      </c>
      <c r="O493" s="299" t="s">
        <v>1970</v>
      </c>
      <c r="P493" s="270" t="s">
        <v>1630</v>
      </c>
      <c r="Q493" s="239">
        <v>10302600</v>
      </c>
      <c r="R493" s="65"/>
      <c r="S493" s="48"/>
      <c r="T493" s="158">
        <v>0</v>
      </c>
      <c r="U493" s="242">
        <v>0</v>
      </c>
      <c r="V493" s="251">
        <f t="shared" si="55"/>
        <v>10302600</v>
      </c>
      <c r="W493" s="257">
        <v>0</v>
      </c>
      <c r="X493" s="135"/>
      <c r="Y493" s="135"/>
      <c r="Z493" s="135"/>
      <c r="AA493" s="136"/>
      <c r="AB493" s="136"/>
      <c r="AC493" s="136"/>
      <c r="AD493" s="133"/>
      <c r="AE493" s="137"/>
      <c r="AF493" s="135"/>
      <c r="AG493" s="134"/>
      <c r="AH493" s="131"/>
      <c r="AI493" s="131"/>
      <c r="AJ493" s="131"/>
      <c r="AK493" s="131"/>
      <c r="AL493" s="138"/>
      <c r="AN493" s="73"/>
      <c r="AO493" s="50"/>
      <c r="AP493" s="50"/>
      <c r="AQ493" s="50"/>
      <c r="AR493" s="50"/>
      <c r="AS493" s="50"/>
      <c r="AT493" s="50"/>
      <c r="AV493" s="50"/>
    </row>
    <row r="494" spans="1:48" ht="45" customHeight="1">
      <c r="A494" s="155">
        <v>10732356</v>
      </c>
      <c r="B494" s="204">
        <v>2020</v>
      </c>
      <c r="C494" s="141"/>
      <c r="D494" s="210"/>
      <c r="E494" s="210" t="s">
        <v>156</v>
      </c>
      <c r="F494" s="131"/>
      <c r="G494" s="210"/>
      <c r="H494" s="210" t="s">
        <v>1605</v>
      </c>
      <c r="I494" s="229" t="s">
        <v>135</v>
      </c>
      <c r="J494" s="229" t="s">
        <v>362</v>
      </c>
      <c r="K494" s="155">
        <v>3</v>
      </c>
      <c r="L494" s="234" t="str">
        <f>IF(ISERROR(VLOOKUP(K494,Eje_Pilar_Prop!$C$2:$E$104,2,FALSE))," ",VLOOKUP(K494,Eje_Pilar_Prop!$C$2:$E$104,2,FALSE))</f>
        <v>Igualdad y autonomía para una Bogotá incluyente</v>
      </c>
      <c r="M494" s="234" t="str">
        <f>IF(ISERROR(VLOOKUP(K494,Eje_Pilar_Prop!$C$2:$E$104,3,FALSE))," ",VLOOKUP(K494,Eje_Pilar_Prop!$C$2:$E$104,3,FALSE))</f>
        <v>Pilar 1 Igualdad de Calidad de Vida</v>
      </c>
      <c r="N494" s="297">
        <v>1475</v>
      </c>
      <c r="O494" s="239" t="s">
        <v>1969</v>
      </c>
      <c r="P494" s="270" t="s">
        <v>1631</v>
      </c>
      <c r="Q494" s="239">
        <v>670240</v>
      </c>
      <c r="R494" s="65"/>
      <c r="S494" s="48"/>
      <c r="T494" s="158">
        <v>0</v>
      </c>
      <c r="U494" s="242">
        <v>0</v>
      </c>
      <c r="V494" s="251">
        <f t="shared" si="55"/>
        <v>670240</v>
      </c>
      <c r="W494" s="306">
        <v>670240</v>
      </c>
      <c r="X494" s="135"/>
      <c r="Y494" s="135"/>
      <c r="Z494" s="135"/>
      <c r="AA494" s="136"/>
      <c r="AB494" s="136"/>
      <c r="AC494" s="136"/>
      <c r="AD494" s="133"/>
      <c r="AE494" s="137"/>
      <c r="AF494" s="135"/>
      <c r="AG494" s="134"/>
      <c r="AH494" s="131"/>
      <c r="AI494" s="131"/>
      <c r="AJ494" s="131"/>
      <c r="AK494" s="131"/>
      <c r="AL494" s="138">
        <f t="shared" si="61"/>
        <v>1</v>
      </c>
      <c r="AN494" s="73">
        <f>IF(SUMPRODUCT((A$14:A494=A494)*(B$14:B494=B494)*(D$14:D494=D494))&gt;1,0,1)</f>
        <v>0</v>
      </c>
      <c r="AO494" s="50" t="str">
        <f t="shared" si="57"/>
        <v>Otros gastos</v>
      </c>
      <c r="AP494" s="50">
        <f t="shared" si="58"/>
        <v>1</v>
      </c>
      <c r="AQ494" s="50">
        <f>IF(ISBLANK(G494),1,IFERROR(VLOOKUP(G494,Tipo!$C$12:$C$27,1,FALSE),"NO"))</f>
        <v>1</v>
      </c>
      <c r="AR494" s="50" t="str">
        <f t="shared" si="59"/>
        <v>Inversión</v>
      </c>
      <c r="AS494" s="50" t="str">
        <f>IF(ISBLANK(K494),1,IFERROR(VLOOKUP(K494,Eje_Pilar_Prop!C435:C536,1,FALSE),"NO"))</f>
        <v>NO</v>
      </c>
      <c r="AT494" s="50">
        <f t="shared" si="56"/>
        <v>1</v>
      </c>
      <c r="AU494" s="38">
        <f t="shared" si="60"/>
        <v>1</v>
      </c>
      <c r="AV494" s="50" t="str">
        <f t="shared" si="54"/>
        <v>Bogotá Mejor para Todos</v>
      </c>
    </row>
    <row r="495" spans="1:48" ht="45" customHeight="1">
      <c r="A495" s="155">
        <v>11242318</v>
      </c>
      <c r="B495" s="204">
        <v>2020</v>
      </c>
      <c r="C495" s="141"/>
      <c r="D495" s="210"/>
      <c r="E495" s="210" t="s">
        <v>156</v>
      </c>
      <c r="F495" s="131"/>
      <c r="G495" s="210"/>
      <c r="H495" s="210" t="s">
        <v>1861</v>
      </c>
      <c r="I495" s="229" t="s">
        <v>135</v>
      </c>
      <c r="J495" s="229" t="s">
        <v>362</v>
      </c>
      <c r="K495" s="155">
        <v>3</v>
      </c>
      <c r="L495" s="234" t="str">
        <f>IF(ISERROR(VLOOKUP(K495,Eje_Pilar_Prop!$C$2:$E$104,2,FALSE))," ",VLOOKUP(K495,Eje_Pilar_Prop!$C$2:$E$104,2,FALSE))</f>
        <v>Igualdad y autonomía para una Bogotá incluyente</v>
      </c>
      <c r="M495" s="234" t="str">
        <f>IF(ISERROR(VLOOKUP(K495,Eje_Pilar_Prop!$C$2:$E$104,3,FALSE))," ",VLOOKUP(K495,Eje_Pilar_Prop!$C$2:$E$104,3,FALSE))</f>
        <v>Pilar 1 Igualdad de Calidad de Vida</v>
      </c>
      <c r="N495" s="297">
        <v>1475</v>
      </c>
      <c r="O495" s="239" t="s">
        <v>1969</v>
      </c>
      <c r="P495" s="270" t="s">
        <v>1631</v>
      </c>
      <c r="Q495" s="239">
        <v>558110</v>
      </c>
      <c r="R495" s="65"/>
      <c r="S495" s="48"/>
      <c r="T495" s="158">
        <v>0</v>
      </c>
      <c r="U495" s="242">
        <v>0</v>
      </c>
      <c r="V495" s="251">
        <f t="shared" si="55"/>
        <v>558110</v>
      </c>
      <c r="W495" s="306">
        <v>558110</v>
      </c>
      <c r="X495" s="135"/>
      <c r="Y495" s="135"/>
      <c r="Z495" s="135"/>
      <c r="AA495" s="136"/>
      <c r="AB495" s="136"/>
      <c r="AC495" s="136"/>
      <c r="AD495" s="133"/>
      <c r="AE495" s="137"/>
      <c r="AF495" s="135"/>
      <c r="AG495" s="134"/>
      <c r="AH495" s="131"/>
      <c r="AI495" s="131"/>
      <c r="AJ495" s="131"/>
      <c r="AK495" s="131"/>
      <c r="AL495" s="138">
        <f t="shared" si="61"/>
        <v>1</v>
      </c>
      <c r="AN495" s="73"/>
      <c r="AO495" s="50"/>
      <c r="AP495" s="50"/>
      <c r="AQ495" s="50"/>
      <c r="AR495" s="50"/>
      <c r="AS495" s="50"/>
      <c r="AT495" s="50"/>
      <c r="AV495" s="50"/>
    </row>
    <row r="496" spans="1:48" ht="45" customHeight="1">
      <c r="A496" s="155">
        <v>10732356</v>
      </c>
      <c r="B496" s="204">
        <v>2020</v>
      </c>
      <c r="C496" s="141"/>
      <c r="D496" s="210"/>
      <c r="E496" s="210" t="s">
        <v>156</v>
      </c>
      <c r="F496" s="131"/>
      <c r="G496" s="210"/>
      <c r="H496" s="210" t="s">
        <v>1862</v>
      </c>
      <c r="I496" s="229" t="s">
        <v>135</v>
      </c>
      <c r="J496" s="229" t="s">
        <v>362</v>
      </c>
      <c r="K496" s="155">
        <v>3</v>
      </c>
      <c r="L496" s="234" t="str">
        <f>IF(ISERROR(VLOOKUP(K496,Eje_Pilar_Prop!$C$2:$E$104,2,FALSE))," ",VLOOKUP(K496,Eje_Pilar_Prop!$C$2:$E$104,2,FALSE))</f>
        <v>Igualdad y autonomía para una Bogotá incluyente</v>
      </c>
      <c r="M496" s="234" t="str">
        <f>IF(ISERROR(VLOOKUP(K496,Eje_Pilar_Prop!$C$2:$E$104,3,FALSE))," ",VLOOKUP(K496,Eje_Pilar_Prop!$C$2:$E$104,3,FALSE))</f>
        <v>Pilar 1 Igualdad de Calidad de Vida</v>
      </c>
      <c r="N496" s="297">
        <v>1475</v>
      </c>
      <c r="O496" s="239" t="s">
        <v>1969</v>
      </c>
      <c r="P496" s="270" t="s">
        <v>1631</v>
      </c>
      <c r="Q496" s="239">
        <v>670240</v>
      </c>
      <c r="R496" s="65"/>
      <c r="S496" s="48"/>
      <c r="T496" s="158">
        <v>0</v>
      </c>
      <c r="U496" s="242">
        <v>0</v>
      </c>
      <c r="V496" s="251">
        <f t="shared" si="55"/>
        <v>670240</v>
      </c>
      <c r="W496" s="306">
        <v>670240</v>
      </c>
      <c r="X496" s="135"/>
      <c r="Y496" s="135"/>
      <c r="Z496" s="135"/>
      <c r="AA496" s="136"/>
      <c r="AB496" s="136"/>
      <c r="AC496" s="136"/>
      <c r="AD496" s="133"/>
      <c r="AE496" s="137"/>
      <c r="AF496" s="135"/>
      <c r="AG496" s="134"/>
      <c r="AH496" s="131"/>
      <c r="AI496" s="131"/>
      <c r="AJ496" s="131"/>
      <c r="AK496" s="131"/>
      <c r="AL496" s="138">
        <f t="shared" si="61"/>
        <v>1</v>
      </c>
      <c r="AN496" s="73"/>
      <c r="AO496" s="50"/>
      <c r="AP496" s="50"/>
      <c r="AQ496" s="50"/>
      <c r="AR496" s="50"/>
      <c r="AS496" s="50"/>
      <c r="AT496" s="50"/>
      <c r="AV496" s="50"/>
    </row>
    <row r="497" spans="1:48" ht="45" customHeight="1">
      <c r="A497" s="155">
        <v>11242318</v>
      </c>
      <c r="B497" s="204">
        <v>2020</v>
      </c>
      <c r="C497" s="141"/>
      <c r="D497" s="210"/>
      <c r="E497" s="210" t="s">
        <v>156</v>
      </c>
      <c r="F497" s="131"/>
      <c r="G497" s="210"/>
      <c r="H497" s="210" t="s">
        <v>1863</v>
      </c>
      <c r="I497" s="229" t="s">
        <v>135</v>
      </c>
      <c r="J497" s="229" t="s">
        <v>362</v>
      </c>
      <c r="K497" s="155">
        <v>3</v>
      </c>
      <c r="L497" s="234" t="str">
        <f>IF(ISERROR(VLOOKUP(K497,Eje_Pilar_Prop!$C$2:$E$104,2,FALSE))," ",VLOOKUP(K497,Eje_Pilar_Prop!$C$2:$E$104,2,FALSE))</f>
        <v>Igualdad y autonomía para una Bogotá incluyente</v>
      </c>
      <c r="M497" s="234" t="str">
        <f>IF(ISERROR(VLOOKUP(K497,Eje_Pilar_Prop!$C$2:$E$104,3,FALSE))," ",VLOOKUP(K497,Eje_Pilar_Prop!$C$2:$E$104,3,FALSE))</f>
        <v>Pilar 1 Igualdad de Calidad de Vida</v>
      </c>
      <c r="N497" s="297">
        <v>1475</v>
      </c>
      <c r="O497" s="239" t="s">
        <v>1969</v>
      </c>
      <c r="P497" s="270" t="s">
        <v>1631</v>
      </c>
      <c r="Q497" s="239">
        <v>504800</v>
      </c>
      <c r="R497" s="65"/>
      <c r="S497" s="48"/>
      <c r="T497" s="158">
        <v>0</v>
      </c>
      <c r="U497" s="242">
        <v>0</v>
      </c>
      <c r="V497" s="251">
        <f t="shared" si="55"/>
        <v>504800</v>
      </c>
      <c r="W497" s="306">
        <v>504800</v>
      </c>
      <c r="X497" s="135"/>
      <c r="Y497" s="135"/>
      <c r="Z497" s="135"/>
      <c r="AA497" s="136"/>
      <c r="AB497" s="136"/>
      <c r="AC497" s="136"/>
      <c r="AD497" s="133"/>
      <c r="AE497" s="137"/>
      <c r="AF497" s="135"/>
      <c r="AG497" s="134"/>
      <c r="AH497" s="131"/>
      <c r="AI497" s="131"/>
      <c r="AJ497" s="131"/>
      <c r="AK497" s="131"/>
      <c r="AL497" s="138">
        <f t="shared" si="61"/>
        <v>1</v>
      </c>
      <c r="AN497" s="73"/>
      <c r="AO497" s="50"/>
      <c r="AP497" s="50"/>
      <c r="AQ497" s="50"/>
      <c r="AR497" s="50"/>
      <c r="AS497" s="50"/>
      <c r="AT497" s="50"/>
      <c r="AV497" s="50"/>
    </row>
    <row r="498" spans="1:48" ht="45" customHeight="1">
      <c r="A498" s="155">
        <v>11242318</v>
      </c>
      <c r="B498" s="204">
        <v>2020</v>
      </c>
      <c r="C498" s="141"/>
      <c r="D498" s="210"/>
      <c r="E498" s="210" t="s">
        <v>156</v>
      </c>
      <c r="F498" s="131"/>
      <c r="G498" s="210"/>
      <c r="H498" s="210" t="s">
        <v>1864</v>
      </c>
      <c r="I498" s="229" t="s">
        <v>135</v>
      </c>
      <c r="J498" s="229" t="s">
        <v>362</v>
      </c>
      <c r="K498" s="155">
        <v>3</v>
      </c>
      <c r="L498" s="234" t="str">
        <f>IF(ISERROR(VLOOKUP(K498,Eje_Pilar_Prop!$C$2:$E$104,2,FALSE))," ",VLOOKUP(K498,Eje_Pilar_Prop!$C$2:$E$104,2,FALSE))</f>
        <v>Igualdad y autonomía para una Bogotá incluyente</v>
      </c>
      <c r="M498" s="234" t="str">
        <f>IF(ISERROR(VLOOKUP(K498,Eje_Pilar_Prop!$C$2:$E$104,3,FALSE))," ",VLOOKUP(K498,Eje_Pilar_Prop!$C$2:$E$104,3,FALSE))</f>
        <v>Pilar 1 Igualdad de Calidad de Vida</v>
      </c>
      <c r="N498" s="297">
        <v>1475</v>
      </c>
      <c r="O498" s="239" t="s">
        <v>1969</v>
      </c>
      <c r="P498" s="270" t="s">
        <v>1631</v>
      </c>
      <c r="Q498" s="239">
        <v>277790</v>
      </c>
      <c r="R498" s="65"/>
      <c r="S498" s="48"/>
      <c r="T498" s="158">
        <v>0</v>
      </c>
      <c r="U498" s="242">
        <v>0</v>
      </c>
      <c r="V498" s="251">
        <f t="shared" si="55"/>
        <v>277790</v>
      </c>
      <c r="W498" s="306">
        <v>277790</v>
      </c>
      <c r="X498" s="135"/>
      <c r="Y498" s="135"/>
      <c r="Z498" s="135"/>
      <c r="AA498" s="136"/>
      <c r="AB498" s="136"/>
      <c r="AC498" s="136"/>
      <c r="AD498" s="133"/>
      <c r="AE498" s="137"/>
      <c r="AF498" s="135"/>
      <c r="AG498" s="134"/>
      <c r="AH498" s="131"/>
      <c r="AI498" s="131"/>
      <c r="AJ498" s="131"/>
      <c r="AK498" s="131"/>
      <c r="AL498" s="138">
        <f t="shared" si="61"/>
        <v>1</v>
      </c>
      <c r="AN498" s="73"/>
      <c r="AO498" s="50"/>
      <c r="AP498" s="50"/>
      <c r="AQ498" s="50"/>
      <c r="AR498" s="50"/>
      <c r="AS498" s="50"/>
      <c r="AT498" s="50"/>
      <c r="AV498" s="50"/>
    </row>
    <row r="499" spans="1:48" ht="45" customHeight="1">
      <c r="A499" s="155">
        <v>11242318</v>
      </c>
      <c r="B499" s="204">
        <v>2020</v>
      </c>
      <c r="C499" s="141"/>
      <c r="D499" s="210"/>
      <c r="E499" s="210" t="s">
        <v>156</v>
      </c>
      <c r="F499" s="131"/>
      <c r="G499" s="210"/>
      <c r="H499" s="210" t="s">
        <v>1865</v>
      </c>
      <c r="I499" s="229" t="s">
        <v>135</v>
      </c>
      <c r="J499" s="229" t="s">
        <v>362</v>
      </c>
      <c r="K499" s="155">
        <v>3</v>
      </c>
      <c r="L499" s="234" t="str">
        <f>IF(ISERROR(VLOOKUP(K499,Eje_Pilar_Prop!$C$2:$E$104,2,FALSE))," ",VLOOKUP(K499,Eje_Pilar_Prop!$C$2:$E$104,2,FALSE))</f>
        <v>Igualdad y autonomía para una Bogotá incluyente</v>
      </c>
      <c r="M499" s="234" t="str">
        <f>IF(ISERROR(VLOOKUP(K499,Eje_Pilar_Prop!$C$2:$E$104,3,FALSE))," ",VLOOKUP(K499,Eje_Pilar_Prop!$C$2:$E$104,3,FALSE))</f>
        <v>Pilar 1 Igualdad de Calidad de Vida</v>
      </c>
      <c r="N499" s="297">
        <v>1475</v>
      </c>
      <c r="O499" s="239" t="s">
        <v>1969</v>
      </c>
      <c r="P499" s="270" t="s">
        <v>1631</v>
      </c>
      <c r="Q499" s="239">
        <v>357880</v>
      </c>
      <c r="R499" s="65"/>
      <c r="S499" s="48"/>
      <c r="T499" s="158">
        <v>0</v>
      </c>
      <c r="U499" s="242">
        <v>0</v>
      </c>
      <c r="V499" s="251">
        <f t="shared" si="55"/>
        <v>357880</v>
      </c>
      <c r="W499" s="306">
        <v>357880</v>
      </c>
      <c r="X499" s="135"/>
      <c r="Y499" s="135"/>
      <c r="Z499" s="135"/>
      <c r="AA499" s="136"/>
      <c r="AB499" s="136"/>
      <c r="AC499" s="136"/>
      <c r="AD499" s="133"/>
      <c r="AE499" s="137"/>
      <c r="AF499" s="135"/>
      <c r="AG499" s="134"/>
      <c r="AH499" s="131"/>
      <c r="AI499" s="131"/>
      <c r="AJ499" s="131"/>
      <c r="AK499" s="131"/>
      <c r="AL499" s="138">
        <f t="shared" si="61"/>
        <v>1</v>
      </c>
      <c r="AN499" s="73"/>
      <c r="AO499" s="50"/>
      <c r="AP499" s="50"/>
      <c r="AQ499" s="50"/>
      <c r="AR499" s="50"/>
      <c r="AS499" s="50"/>
      <c r="AT499" s="50"/>
      <c r="AV499" s="50"/>
    </row>
    <row r="500" spans="1:48" ht="45" customHeight="1">
      <c r="A500" s="155">
        <v>10732356</v>
      </c>
      <c r="B500" s="204">
        <v>2020</v>
      </c>
      <c r="C500" s="141"/>
      <c r="D500" s="210"/>
      <c r="E500" s="210" t="s">
        <v>156</v>
      </c>
      <c r="F500" s="131"/>
      <c r="G500" s="210"/>
      <c r="H500" s="210" t="s">
        <v>1866</v>
      </c>
      <c r="I500" s="229" t="s">
        <v>135</v>
      </c>
      <c r="J500" s="229" t="s">
        <v>362</v>
      </c>
      <c r="K500" s="155">
        <v>3</v>
      </c>
      <c r="L500" s="234" t="str">
        <f>IF(ISERROR(VLOOKUP(K500,Eje_Pilar_Prop!$C$2:$E$104,2,FALSE))," ",VLOOKUP(K500,Eje_Pilar_Prop!$C$2:$E$104,2,FALSE))</f>
        <v>Igualdad y autonomía para una Bogotá incluyente</v>
      </c>
      <c r="M500" s="234" t="str">
        <f>IF(ISERROR(VLOOKUP(K500,Eje_Pilar_Prop!$C$2:$E$104,3,FALSE))," ",VLOOKUP(K500,Eje_Pilar_Prop!$C$2:$E$104,3,FALSE))</f>
        <v>Pilar 1 Igualdad de Calidad de Vida</v>
      </c>
      <c r="N500" s="297">
        <v>1475</v>
      </c>
      <c r="O500" s="239" t="s">
        <v>1969</v>
      </c>
      <c r="P500" s="270" t="s">
        <v>1631</v>
      </c>
      <c r="Q500" s="239">
        <v>683330</v>
      </c>
      <c r="R500" s="65"/>
      <c r="S500" s="48"/>
      <c r="T500" s="158">
        <v>0</v>
      </c>
      <c r="U500" s="242">
        <v>0</v>
      </c>
      <c r="V500" s="251">
        <f t="shared" si="55"/>
        <v>683330</v>
      </c>
      <c r="W500" s="306">
        <v>683330</v>
      </c>
      <c r="X500" s="135"/>
      <c r="Y500" s="135"/>
      <c r="Z500" s="135"/>
      <c r="AA500" s="136"/>
      <c r="AB500" s="136"/>
      <c r="AC500" s="136"/>
      <c r="AD500" s="133"/>
      <c r="AE500" s="137"/>
      <c r="AF500" s="135"/>
      <c r="AG500" s="134"/>
      <c r="AH500" s="131"/>
      <c r="AI500" s="131"/>
      <c r="AJ500" s="131"/>
      <c r="AK500" s="131"/>
      <c r="AL500" s="138">
        <f t="shared" si="61"/>
        <v>1</v>
      </c>
      <c r="AN500" s="73"/>
      <c r="AO500" s="50"/>
      <c r="AP500" s="50"/>
      <c r="AQ500" s="50"/>
      <c r="AR500" s="50"/>
      <c r="AS500" s="50"/>
      <c r="AT500" s="50"/>
      <c r="AV500" s="50"/>
    </row>
    <row r="501" spans="1:48" ht="45" customHeight="1">
      <c r="A501" s="155">
        <v>11242318</v>
      </c>
      <c r="B501" s="204">
        <v>2020</v>
      </c>
      <c r="C501" s="141"/>
      <c r="D501" s="210"/>
      <c r="E501" s="210" t="s">
        <v>156</v>
      </c>
      <c r="F501" s="131"/>
      <c r="G501" s="210"/>
      <c r="H501" s="210" t="s">
        <v>1867</v>
      </c>
      <c r="I501" s="229" t="s">
        <v>135</v>
      </c>
      <c r="J501" s="229" t="s">
        <v>362</v>
      </c>
      <c r="K501" s="155">
        <v>3</v>
      </c>
      <c r="L501" s="234" t="str">
        <f>IF(ISERROR(VLOOKUP(K501,Eje_Pilar_Prop!$C$2:$E$104,2,FALSE))," ",VLOOKUP(K501,Eje_Pilar_Prop!$C$2:$E$104,2,FALSE))</f>
        <v>Igualdad y autonomía para una Bogotá incluyente</v>
      </c>
      <c r="M501" s="234" t="str">
        <f>IF(ISERROR(VLOOKUP(K501,Eje_Pilar_Prop!$C$2:$E$104,3,FALSE))," ",VLOOKUP(K501,Eje_Pilar_Prop!$C$2:$E$104,3,FALSE))</f>
        <v>Pilar 1 Igualdad de Calidad de Vida</v>
      </c>
      <c r="N501" s="297">
        <v>1475</v>
      </c>
      <c r="O501" s="239" t="s">
        <v>1969</v>
      </c>
      <c r="P501" s="270" t="s">
        <v>1631</v>
      </c>
      <c r="Q501" s="239">
        <v>462290</v>
      </c>
      <c r="R501" s="65"/>
      <c r="S501" s="48"/>
      <c r="T501" s="158">
        <v>0</v>
      </c>
      <c r="U501" s="242">
        <v>0</v>
      </c>
      <c r="V501" s="251">
        <f t="shared" si="55"/>
        <v>462290</v>
      </c>
      <c r="W501" s="306">
        <v>462290</v>
      </c>
      <c r="X501" s="135"/>
      <c r="Y501" s="135"/>
      <c r="Z501" s="135"/>
      <c r="AA501" s="136"/>
      <c r="AB501" s="136"/>
      <c r="AC501" s="136"/>
      <c r="AD501" s="133"/>
      <c r="AE501" s="137"/>
      <c r="AF501" s="135"/>
      <c r="AG501" s="134"/>
      <c r="AH501" s="131"/>
      <c r="AI501" s="131"/>
      <c r="AJ501" s="131"/>
      <c r="AK501" s="131"/>
      <c r="AL501" s="138">
        <f t="shared" si="61"/>
        <v>1</v>
      </c>
      <c r="AN501" s="73"/>
      <c r="AO501" s="50"/>
      <c r="AP501" s="50"/>
      <c r="AQ501" s="50"/>
      <c r="AR501" s="50"/>
      <c r="AS501" s="50"/>
      <c r="AT501" s="50"/>
      <c r="AV501" s="50"/>
    </row>
    <row r="502" spans="1:48" ht="45" customHeight="1">
      <c r="A502" s="155">
        <v>10732356</v>
      </c>
      <c r="B502" s="204">
        <v>2020</v>
      </c>
      <c r="C502" s="141"/>
      <c r="D502" s="210"/>
      <c r="E502" s="210" t="s">
        <v>156</v>
      </c>
      <c r="F502" s="131"/>
      <c r="G502" s="210"/>
      <c r="H502" s="210" t="s">
        <v>1868</v>
      </c>
      <c r="I502" s="229" t="s">
        <v>135</v>
      </c>
      <c r="J502" s="229" t="s">
        <v>362</v>
      </c>
      <c r="K502" s="155">
        <v>3</v>
      </c>
      <c r="L502" s="234" t="str">
        <f>IF(ISERROR(VLOOKUP(K502,Eje_Pilar_Prop!$C$2:$E$104,2,FALSE))," ",VLOOKUP(K502,Eje_Pilar_Prop!$C$2:$E$104,2,FALSE))</f>
        <v>Igualdad y autonomía para una Bogotá incluyente</v>
      </c>
      <c r="M502" s="234" t="str">
        <f>IF(ISERROR(VLOOKUP(K502,Eje_Pilar_Prop!$C$2:$E$104,3,FALSE))," ",VLOOKUP(K502,Eje_Pilar_Prop!$C$2:$E$104,3,FALSE))</f>
        <v>Pilar 1 Igualdad de Calidad de Vida</v>
      </c>
      <c r="N502" s="297">
        <v>1475</v>
      </c>
      <c r="O502" s="239" t="s">
        <v>1969</v>
      </c>
      <c r="P502" s="270" t="s">
        <v>1631</v>
      </c>
      <c r="Q502" s="239">
        <v>683330</v>
      </c>
      <c r="R502" s="65"/>
      <c r="S502" s="48"/>
      <c r="T502" s="158">
        <v>0</v>
      </c>
      <c r="U502" s="242">
        <v>0</v>
      </c>
      <c r="V502" s="251">
        <f t="shared" si="55"/>
        <v>683330</v>
      </c>
      <c r="W502" s="306">
        <v>683330</v>
      </c>
      <c r="X502" s="135"/>
      <c r="Y502" s="135"/>
      <c r="Z502" s="135"/>
      <c r="AA502" s="136"/>
      <c r="AB502" s="136"/>
      <c r="AC502" s="136"/>
      <c r="AD502" s="133"/>
      <c r="AE502" s="137"/>
      <c r="AF502" s="135"/>
      <c r="AG502" s="134"/>
      <c r="AH502" s="131"/>
      <c r="AI502" s="131"/>
      <c r="AJ502" s="131"/>
      <c r="AK502" s="131"/>
      <c r="AL502" s="138">
        <f t="shared" si="61"/>
        <v>1</v>
      </c>
      <c r="AN502" s="73"/>
      <c r="AO502" s="50"/>
      <c r="AP502" s="50"/>
      <c r="AQ502" s="50"/>
      <c r="AR502" s="50"/>
      <c r="AS502" s="50"/>
      <c r="AT502" s="50"/>
      <c r="AV502" s="50"/>
    </row>
    <row r="503" spans="1:48" ht="45" customHeight="1">
      <c r="A503" s="155">
        <v>10732356</v>
      </c>
      <c r="B503" s="204">
        <v>2020</v>
      </c>
      <c r="C503" s="141"/>
      <c r="D503" s="210"/>
      <c r="E503" s="210" t="s">
        <v>156</v>
      </c>
      <c r="F503" s="131"/>
      <c r="G503" s="210"/>
      <c r="H503" s="210" t="s">
        <v>1869</v>
      </c>
      <c r="I503" s="229" t="s">
        <v>135</v>
      </c>
      <c r="J503" s="229" t="s">
        <v>362</v>
      </c>
      <c r="K503" s="155">
        <v>3</v>
      </c>
      <c r="L503" s="234" t="str">
        <f>IF(ISERROR(VLOOKUP(K503,Eje_Pilar_Prop!$C$2:$E$104,2,FALSE))," ",VLOOKUP(K503,Eje_Pilar_Prop!$C$2:$E$104,2,FALSE))</f>
        <v>Igualdad y autonomía para una Bogotá incluyente</v>
      </c>
      <c r="M503" s="234" t="str">
        <f>IF(ISERROR(VLOOKUP(K503,Eje_Pilar_Prop!$C$2:$E$104,3,FALSE))," ",VLOOKUP(K503,Eje_Pilar_Prop!$C$2:$E$104,3,FALSE))</f>
        <v>Pilar 1 Igualdad de Calidad de Vida</v>
      </c>
      <c r="N503" s="297">
        <v>1475</v>
      </c>
      <c r="O503" s="239" t="s">
        <v>1969</v>
      </c>
      <c r="P503" s="270" t="s">
        <v>1631</v>
      </c>
      <c r="Q503" s="239">
        <v>671660</v>
      </c>
      <c r="R503" s="65"/>
      <c r="S503" s="48"/>
      <c r="T503" s="158">
        <v>0</v>
      </c>
      <c r="U503" s="242">
        <v>0</v>
      </c>
      <c r="V503" s="251">
        <f t="shared" ref="V503:V547" si="62">+Q503+S503+U503</f>
        <v>671660</v>
      </c>
      <c r="W503" s="306">
        <v>671660</v>
      </c>
      <c r="X503" s="135"/>
      <c r="Y503" s="135"/>
      <c r="Z503" s="135"/>
      <c r="AA503" s="136"/>
      <c r="AB503" s="136"/>
      <c r="AC503" s="136"/>
      <c r="AD503" s="133"/>
      <c r="AE503" s="137"/>
      <c r="AF503" s="135"/>
      <c r="AG503" s="134"/>
      <c r="AH503" s="131"/>
      <c r="AI503" s="131"/>
      <c r="AJ503" s="131"/>
      <c r="AK503" s="131"/>
      <c r="AL503" s="138">
        <f t="shared" si="61"/>
        <v>1</v>
      </c>
      <c r="AN503" s="73"/>
      <c r="AO503" s="50"/>
      <c r="AP503" s="50"/>
      <c r="AQ503" s="50"/>
      <c r="AR503" s="50"/>
      <c r="AS503" s="50"/>
      <c r="AT503" s="50"/>
      <c r="AV503" s="50"/>
    </row>
    <row r="504" spans="1:48" ht="45" customHeight="1">
      <c r="A504" s="155" t="s">
        <v>1870</v>
      </c>
      <c r="B504" s="204">
        <v>2020</v>
      </c>
      <c r="C504" s="141"/>
      <c r="D504" s="210"/>
      <c r="E504" s="210" t="s">
        <v>156</v>
      </c>
      <c r="F504" s="131"/>
      <c r="G504" s="210"/>
      <c r="H504" s="210" t="s">
        <v>1871</v>
      </c>
      <c r="I504" s="229" t="s">
        <v>135</v>
      </c>
      <c r="J504" s="229" t="s">
        <v>362</v>
      </c>
      <c r="K504" s="155">
        <v>3</v>
      </c>
      <c r="L504" s="234" t="str">
        <f>IF(ISERROR(VLOOKUP(K504,Eje_Pilar_Prop!$C$2:$E$104,2,FALSE))," ",VLOOKUP(K504,Eje_Pilar_Prop!$C$2:$E$104,2,FALSE))</f>
        <v>Igualdad y autonomía para una Bogotá incluyente</v>
      </c>
      <c r="M504" s="234" t="str">
        <f>IF(ISERROR(VLOOKUP(K504,Eje_Pilar_Prop!$C$2:$E$104,3,FALSE))," ",VLOOKUP(K504,Eje_Pilar_Prop!$C$2:$E$104,3,FALSE))</f>
        <v>Pilar 1 Igualdad de Calidad de Vida</v>
      </c>
      <c r="N504" s="297">
        <v>1475</v>
      </c>
      <c r="O504" s="239" t="s">
        <v>1969</v>
      </c>
      <c r="P504" s="270" t="s">
        <v>1631</v>
      </c>
      <c r="Q504" s="239">
        <v>662160</v>
      </c>
      <c r="R504" s="65"/>
      <c r="S504" s="48"/>
      <c r="T504" s="158">
        <v>0</v>
      </c>
      <c r="U504" s="242">
        <v>0</v>
      </c>
      <c r="V504" s="251">
        <f t="shared" si="62"/>
        <v>662160</v>
      </c>
      <c r="W504" s="306">
        <v>662160</v>
      </c>
      <c r="X504" s="135"/>
      <c r="Y504" s="135"/>
      <c r="Z504" s="135"/>
      <c r="AA504" s="136"/>
      <c r="AB504" s="136"/>
      <c r="AC504" s="136"/>
      <c r="AD504" s="133"/>
      <c r="AE504" s="137"/>
      <c r="AF504" s="135"/>
      <c r="AG504" s="134"/>
      <c r="AH504" s="131"/>
      <c r="AI504" s="131"/>
      <c r="AJ504" s="131"/>
      <c r="AK504" s="131"/>
      <c r="AL504" s="138">
        <f t="shared" si="61"/>
        <v>1</v>
      </c>
      <c r="AN504" s="73"/>
      <c r="AO504" s="50"/>
      <c r="AP504" s="50"/>
      <c r="AQ504" s="50"/>
      <c r="AR504" s="50"/>
      <c r="AS504" s="50"/>
      <c r="AT504" s="50"/>
      <c r="AV504" s="50"/>
    </row>
    <row r="505" spans="1:48" ht="45" customHeight="1">
      <c r="A505" s="155" t="s">
        <v>1806</v>
      </c>
      <c r="B505" s="204">
        <v>2020</v>
      </c>
      <c r="C505" s="141"/>
      <c r="D505" s="210"/>
      <c r="E505" s="210" t="s">
        <v>156</v>
      </c>
      <c r="F505" s="131"/>
      <c r="G505" s="210"/>
      <c r="H505" s="210" t="s">
        <v>1872</v>
      </c>
      <c r="I505" s="229" t="s">
        <v>135</v>
      </c>
      <c r="J505" s="229" t="s">
        <v>362</v>
      </c>
      <c r="K505" s="155">
        <v>3</v>
      </c>
      <c r="L505" s="234" t="str">
        <f>IF(ISERROR(VLOOKUP(K505,Eje_Pilar_Prop!$C$2:$E$104,2,FALSE))," ",VLOOKUP(K505,Eje_Pilar_Prop!$C$2:$E$104,2,FALSE))</f>
        <v>Igualdad y autonomía para una Bogotá incluyente</v>
      </c>
      <c r="M505" s="234" t="str">
        <f>IF(ISERROR(VLOOKUP(K505,Eje_Pilar_Prop!$C$2:$E$104,3,FALSE))," ",VLOOKUP(K505,Eje_Pilar_Prop!$C$2:$E$104,3,FALSE))</f>
        <v>Pilar 1 Igualdad de Calidad de Vida</v>
      </c>
      <c r="N505" s="297">
        <v>1475</v>
      </c>
      <c r="O505" s="239" t="s">
        <v>1969</v>
      </c>
      <c r="P505" s="270" t="s">
        <v>1631</v>
      </c>
      <c r="Q505" s="239">
        <v>141350</v>
      </c>
      <c r="R505" s="65"/>
      <c r="S505" s="48"/>
      <c r="T505" s="158">
        <v>0</v>
      </c>
      <c r="U505" s="242">
        <v>0</v>
      </c>
      <c r="V505" s="251">
        <f t="shared" si="62"/>
        <v>141350</v>
      </c>
      <c r="W505" s="306">
        <v>141350</v>
      </c>
      <c r="X505" s="135"/>
      <c r="Y505" s="135"/>
      <c r="Z505" s="135"/>
      <c r="AA505" s="136"/>
      <c r="AB505" s="136"/>
      <c r="AC505" s="136"/>
      <c r="AD505" s="133"/>
      <c r="AE505" s="137"/>
      <c r="AF505" s="135"/>
      <c r="AG505" s="134"/>
      <c r="AH505" s="131"/>
      <c r="AI505" s="131"/>
      <c r="AJ505" s="131"/>
      <c r="AK505" s="131"/>
      <c r="AL505" s="138">
        <f t="shared" si="61"/>
        <v>1</v>
      </c>
      <c r="AN505" s="73"/>
      <c r="AO505" s="50"/>
      <c r="AP505" s="50"/>
      <c r="AQ505" s="50"/>
      <c r="AR505" s="50"/>
      <c r="AS505" s="50"/>
      <c r="AT505" s="50"/>
      <c r="AV505" s="50"/>
    </row>
    <row r="506" spans="1:48" ht="45" customHeight="1">
      <c r="A506" s="155"/>
      <c r="B506" s="204">
        <v>2020</v>
      </c>
      <c r="C506" s="141"/>
      <c r="D506" s="210"/>
      <c r="E506" s="210" t="s">
        <v>156</v>
      </c>
      <c r="F506" s="131"/>
      <c r="G506" s="210"/>
      <c r="H506" s="210" t="s">
        <v>1934</v>
      </c>
      <c r="I506" s="229" t="s">
        <v>134</v>
      </c>
      <c r="J506" s="229" t="s">
        <v>165</v>
      </c>
      <c r="K506" s="155"/>
      <c r="L506" s="234"/>
      <c r="M506" s="234"/>
      <c r="N506" s="172" t="s">
        <v>1954</v>
      </c>
      <c r="O506" s="239" t="s">
        <v>1936</v>
      </c>
      <c r="P506" s="204" t="s">
        <v>1081</v>
      </c>
      <c r="Q506" s="239">
        <v>265910</v>
      </c>
      <c r="R506" s="65"/>
      <c r="S506" s="48"/>
      <c r="T506" s="158">
        <v>0</v>
      </c>
      <c r="U506" s="242">
        <v>0</v>
      </c>
      <c r="V506" s="251">
        <f t="shared" si="62"/>
        <v>265910</v>
      </c>
      <c r="W506" s="257">
        <v>265910</v>
      </c>
      <c r="X506" s="135"/>
      <c r="Y506" s="135"/>
      <c r="Z506" s="135"/>
      <c r="AA506" s="136"/>
      <c r="AB506" s="136"/>
      <c r="AC506" s="136"/>
      <c r="AD506" s="133"/>
      <c r="AE506" s="137"/>
      <c r="AF506" s="135"/>
      <c r="AG506" s="134"/>
      <c r="AH506" s="131"/>
      <c r="AI506" s="131"/>
      <c r="AJ506" s="131"/>
      <c r="AK506" s="131"/>
      <c r="AL506" s="138"/>
      <c r="AN506" s="73"/>
      <c r="AO506" s="50"/>
      <c r="AP506" s="50"/>
      <c r="AQ506" s="50"/>
      <c r="AR506" s="50"/>
      <c r="AS506" s="50"/>
      <c r="AT506" s="50"/>
      <c r="AV506" s="50"/>
    </row>
    <row r="507" spans="1:48" ht="45" customHeight="1">
      <c r="A507" s="155" t="s">
        <v>1873</v>
      </c>
      <c r="B507" s="204">
        <v>2020</v>
      </c>
      <c r="C507" s="141"/>
      <c r="D507" s="210"/>
      <c r="E507" s="210" t="s">
        <v>156</v>
      </c>
      <c r="F507" s="131"/>
      <c r="G507" s="210"/>
      <c r="H507" s="210" t="s">
        <v>1875</v>
      </c>
      <c r="I507" s="229" t="s">
        <v>134</v>
      </c>
      <c r="J507" s="229" t="s">
        <v>165</v>
      </c>
      <c r="K507" s="155"/>
      <c r="L507" s="234"/>
      <c r="M507" s="234"/>
      <c r="N507" s="265" t="s">
        <v>1878</v>
      </c>
      <c r="O507" s="265" t="s">
        <v>1969</v>
      </c>
      <c r="P507" s="270" t="s">
        <v>1631</v>
      </c>
      <c r="Q507" s="239">
        <v>1066190</v>
      </c>
      <c r="R507" s="65"/>
      <c r="S507" s="48"/>
      <c r="T507" s="158">
        <v>0</v>
      </c>
      <c r="U507" s="242">
        <v>0</v>
      </c>
      <c r="V507" s="251">
        <f t="shared" si="62"/>
        <v>1066190</v>
      </c>
      <c r="W507" s="257">
        <v>1066190</v>
      </c>
      <c r="X507" s="135"/>
      <c r="Y507" s="135"/>
      <c r="Z507" s="135"/>
      <c r="AA507" s="136"/>
      <c r="AB507" s="136"/>
      <c r="AC507" s="136"/>
      <c r="AD507" s="133"/>
      <c r="AE507" s="137"/>
      <c r="AF507" s="135"/>
      <c r="AG507" s="134"/>
      <c r="AH507" s="131"/>
      <c r="AI507" s="131"/>
      <c r="AJ507" s="131"/>
      <c r="AK507" s="131"/>
      <c r="AL507" s="138">
        <f t="shared" si="61"/>
        <v>1</v>
      </c>
      <c r="AN507" s="73"/>
      <c r="AO507" s="50"/>
      <c r="AP507" s="50"/>
      <c r="AQ507" s="50"/>
      <c r="AR507" s="50"/>
      <c r="AS507" s="50"/>
      <c r="AT507" s="50"/>
      <c r="AV507" s="50"/>
    </row>
    <row r="508" spans="1:48" ht="45" customHeight="1">
      <c r="A508" s="155" t="s">
        <v>1874</v>
      </c>
      <c r="B508" s="204">
        <v>2020</v>
      </c>
      <c r="C508" s="141"/>
      <c r="D508" s="210"/>
      <c r="E508" s="210" t="s">
        <v>156</v>
      </c>
      <c r="F508" s="131"/>
      <c r="G508" s="210"/>
      <c r="H508" s="210" t="s">
        <v>1876</v>
      </c>
      <c r="I508" s="229" t="s">
        <v>134</v>
      </c>
      <c r="J508" s="229" t="s">
        <v>165</v>
      </c>
      <c r="K508" s="155"/>
      <c r="L508" s="234"/>
      <c r="M508" s="234"/>
      <c r="N508" s="265" t="s">
        <v>1878</v>
      </c>
      <c r="O508" s="265" t="s">
        <v>1969</v>
      </c>
      <c r="P508" s="270" t="s">
        <v>1631</v>
      </c>
      <c r="Q508" s="239">
        <v>46370</v>
      </c>
      <c r="R508" s="65"/>
      <c r="S508" s="48"/>
      <c r="T508" s="158">
        <v>0</v>
      </c>
      <c r="U508" s="242">
        <v>0</v>
      </c>
      <c r="V508" s="251">
        <f t="shared" si="62"/>
        <v>46370</v>
      </c>
      <c r="W508" s="257">
        <v>46370</v>
      </c>
      <c r="X508" s="135"/>
      <c r="Y508" s="135"/>
      <c r="Z508" s="135"/>
      <c r="AA508" s="136"/>
      <c r="AB508" s="136"/>
      <c r="AC508" s="136"/>
      <c r="AD508" s="133"/>
      <c r="AE508" s="137"/>
      <c r="AF508" s="135"/>
      <c r="AG508" s="134"/>
      <c r="AH508" s="131"/>
      <c r="AI508" s="131"/>
      <c r="AJ508" s="131"/>
      <c r="AK508" s="131"/>
      <c r="AL508" s="138">
        <f t="shared" si="61"/>
        <v>1</v>
      </c>
      <c r="AN508" s="73"/>
      <c r="AO508" s="50"/>
      <c r="AP508" s="50"/>
      <c r="AQ508" s="50"/>
      <c r="AR508" s="50"/>
      <c r="AS508" s="50"/>
      <c r="AT508" s="50"/>
      <c r="AV508" s="50"/>
    </row>
    <row r="509" spans="1:48" ht="45" customHeight="1">
      <c r="A509" s="155" t="s">
        <v>1873</v>
      </c>
      <c r="B509" s="204">
        <v>2020</v>
      </c>
      <c r="C509" s="141"/>
      <c r="D509" s="210"/>
      <c r="E509" s="210" t="s">
        <v>156</v>
      </c>
      <c r="F509" s="131"/>
      <c r="G509" s="210"/>
      <c r="H509" s="210" t="s">
        <v>1877</v>
      </c>
      <c r="I509" s="229" t="s">
        <v>134</v>
      </c>
      <c r="J509" s="229" t="s">
        <v>165</v>
      </c>
      <c r="K509" s="155"/>
      <c r="L509" s="234"/>
      <c r="M509" s="234"/>
      <c r="N509" s="265" t="s">
        <v>1878</v>
      </c>
      <c r="O509" s="265" t="s">
        <v>1969</v>
      </c>
      <c r="P509" s="270" t="s">
        <v>1631</v>
      </c>
      <c r="Q509" s="239">
        <v>1367040</v>
      </c>
      <c r="R509" s="65"/>
      <c r="S509" s="48"/>
      <c r="T509" s="158">
        <v>0</v>
      </c>
      <c r="U509" s="242">
        <v>0</v>
      </c>
      <c r="V509" s="251">
        <f t="shared" si="62"/>
        <v>1367040</v>
      </c>
      <c r="W509" s="257">
        <v>1367040</v>
      </c>
      <c r="X509" s="135"/>
      <c r="Y509" s="135"/>
      <c r="Z509" s="135"/>
      <c r="AA509" s="136"/>
      <c r="AB509" s="136"/>
      <c r="AC509" s="136"/>
      <c r="AD509" s="133"/>
      <c r="AE509" s="137"/>
      <c r="AF509" s="135"/>
      <c r="AG509" s="134"/>
      <c r="AH509" s="131"/>
      <c r="AI509" s="131"/>
      <c r="AJ509" s="131"/>
      <c r="AK509" s="131"/>
      <c r="AL509" s="138">
        <f t="shared" si="61"/>
        <v>1</v>
      </c>
      <c r="AN509" s="73"/>
      <c r="AO509" s="50"/>
      <c r="AP509" s="50"/>
      <c r="AQ509" s="50"/>
      <c r="AR509" s="50"/>
      <c r="AS509" s="50"/>
      <c r="AT509" s="50"/>
      <c r="AV509" s="50"/>
    </row>
    <row r="510" spans="1:48" ht="45" customHeight="1">
      <c r="A510" s="155" t="s">
        <v>1874</v>
      </c>
      <c r="B510" s="204">
        <v>2020</v>
      </c>
      <c r="C510" s="141"/>
      <c r="D510" s="210"/>
      <c r="E510" s="210" t="s">
        <v>156</v>
      </c>
      <c r="F510" s="131"/>
      <c r="G510" s="210"/>
      <c r="H510" s="210" t="s">
        <v>1653</v>
      </c>
      <c r="I510" s="229" t="s">
        <v>134</v>
      </c>
      <c r="J510" s="229" t="s">
        <v>165</v>
      </c>
      <c r="K510" s="155"/>
      <c r="L510" s="234"/>
      <c r="M510" s="234"/>
      <c r="N510" s="265" t="s">
        <v>1878</v>
      </c>
      <c r="O510" s="265" t="s">
        <v>1969</v>
      </c>
      <c r="P510" s="270" t="s">
        <v>1631</v>
      </c>
      <c r="Q510" s="239">
        <v>52030</v>
      </c>
      <c r="R510" s="65"/>
      <c r="S510" s="48"/>
      <c r="T510" s="158">
        <v>0</v>
      </c>
      <c r="U510" s="242">
        <v>0</v>
      </c>
      <c r="V510" s="251">
        <f t="shared" si="62"/>
        <v>52030</v>
      </c>
      <c r="W510" s="257">
        <v>52030</v>
      </c>
      <c r="X510" s="135"/>
      <c r="Y510" s="135"/>
      <c r="Z510" s="135"/>
      <c r="AA510" s="136"/>
      <c r="AB510" s="136"/>
      <c r="AC510" s="136"/>
      <c r="AD510" s="133"/>
      <c r="AE510" s="137"/>
      <c r="AF510" s="135"/>
      <c r="AG510" s="134"/>
      <c r="AH510" s="131"/>
      <c r="AI510" s="131"/>
      <c r="AJ510" s="131"/>
      <c r="AK510" s="131"/>
      <c r="AL510" s="138">
        <f t="shared" si="61"/>
        <v>1</v>
      </c>
      <c r="AN510" s="73"/>
      <c r="AO510" s="50"/>
      <c r="AP510" s="50"/>
      <c r="AQ510" s="50"/>
      <c r="AR510" s="50"/>
      <c r="AS510" s="50"/>
      <c r="AT510" s="50"/>
      <c r="AV510" s="50"/>
    </row>
    <row r="511" spans="1:48" ht="45" customHeight="1">
      <c r="A511" s="155">
        <v>10511753</v>
      </c>
      <c r="B511" s="204">
        <v>2020</v>
      </c>
      <c r="C511" s="141"/>
      <c r="D511" s="210"/>
      <c r="E511" s="210" t="s">
        <v>156</v>
      </c>
      <c r="F511" s="131"/>
      <c r="G511" s="210"/>
      <c r="H511" s="210" t="s">
        <v>1879</v>
      </c>
      <c r="I511" s="229" t="s">
        <v>134</v>
      </c>
      <c r="J511" s="229" t="s">
        <v>165</v>
      </c>
      <c r="K511" s="155"/>
      <c r="L511" s="234"/>
      <c r="M511" s="234"/>
      <c r="N511" s="265" t="s">
        <v>1878</v>
      </c>
      <c r="O511" s="265" t="s">
        <v>1969</v>
      </c>
      <c r="P511" s="270" t="s">
        <v>1631</v>
      </c>
      <c r="Q511" s="239">
        <v>57050</v>
      </c>
      <c r="R511" s="65"/>
      <c r="S511" s="48"/>
      <c r="T511" s="158">
        <v>0</v>
      </c>
      <c r="U511" s="242">
        <v>0</v>
      </c>
      <c r="V511" s="251">
        <f t="shared" si="62"/>
        <v>57050</v>
      </c>
      <c r="W511" s="257">
        <v>57050</v>
      </c>
      <c r="X511" s="135"/>
      <c r="Y511" s="135"/>
      <c r="Z511" s="135"/>
      <c r="AA511" s="136"/>
      <c r="AB511" s="136"/>
      <c r="AC511" s="136"/>
      <c r="AD511" s="133"/>
      <c r="AE511" s="137"/>
      <c r="AF511" s="135"/>
      <c r="AG511" s="134"/>
      <c r="AH511" s="131"/>
      <c r="AI511" s="131"/>
      <c r="AJ511" s="131"/>
      <c r="AK511" s="131"/>
      <c r="AL511" s="138">
        <f t="shared" si="61"/>
        <v>1</v>
      </c>
      <c r="AN511" s="73"/>
      <c r="AO511" s="50"/>
      <c r="AP511" s="50"/>
      <c r="AQ511" s="50"/>
      <c r="AR511" s="50"/>
      <c r="AS511" s="50"/>
      <c r="AT511" s="50"/>
      <c r="AV511" s="50"/>
    </row>
    <row r="512" spans="1:48" ht="45" customHeight="1">
      <c r="A512" s="155">
        <v>11441537</v>
      </c>
      <c r="B512" s="204">
        <v>2020</v>
      </c>
      <c r="C512" s="141"/>
      <c r="D512" s="210"/>
      <c r="E512" s="210" t="s">
        <v>156</v>
      </c>
      <c r="F512" s="131"/>
      <c r="G512" s="210"/>
      <c r="H512" s="210" t="s">
        <v>1880</v>
      </c>
      <c r="I512" s="229" t="s">
        <v>134</v>
      </c>
      <c r="J512" s="229" t="s">
        <v>165</v>
      </c>
      <c r="K512" s="155"/>
      <c r="L512" s="234"/>
      <c r="M512" s="234"/>
      <c r="N512" s="265" t="s">
        <v>1878</v>
      </c>
      <c r="O512" s="265" t="s">
        <v>1969</v>
      </c>
      <c r="P512" s="270" t="s">
        <v>1631</v>
      </c>
      <c r="Q512" s="239">
        <v>2892240</v>
      </c>
      <c r="R512" s="65"/>
      <c r="S512" s="48"/>
      <c r="T512" s="158">
        <v>0</v>
      </c>
      <c r="U512" s="242">
        <v>0</v>
      </c>
      <c r="V512" s="251">
        <f t="shared" si="62"/>
        <v>2892240</v>
      </c>
      <c r="W512" s="257">
        <v>2892240</v>
      </c>
      <c r="X512" s="135"/>
      <c r="Y512" s="135"/>
      <c r="Z512" s="135"/>
      <c r="AA512" s="136"/>
      <c r="AB512" s="136"/>
      <c r="AC512" s="136"/>
      <c r="AD512" s="133"/>
      <c r="AE512" s="137"/>
      <c r="AF512" s="135"/>
      <c r="AG512" s="134"/>
      <c r="AH512" s="131"/>
      <c r="AI512" s="131"/>
      <c r="AJ512" s="131"/>
      <c r="AK512" s="131"/>
      <c r="AL512" s="138">
        <f t="shared" si="61"/>
        <v>1</v>
      </c>
      <c r="AN512" s="73"/>
      <c r="AO512" s="50"/>
      <c r="AP512" s="50"/>
      <c r="AQ512" s="50"/>
      <c r="AR512" s="50"/>
      <c r="AS512" s="50"/>
      <c r="AT512" s="50"/>
      <c r="AV512" s="50"/>
    </row>
    <row r="513" spans="1:48" ht="45" customHeight="1">
      <c r="A513" s="155">
        <v>10511753</v>
      </c>
      <c r="B513" s="204">
        <v>2020</v>
      </c>
      <c r="C513" s="141"/>
      <c r="D513" s="210"/>
      <c r="E513" s="210" t="s">
        <v>156</v>
      </c>
      <c r="F513" s="131"/>
      <c r="G513" s="210"/>
      <c r="H513" s="210" t="s">
        <v>1881</v>
      </c>
      <c r="I513" s="229" t="s">
        <v>134</v>
      </c>
      <c r="J513" s="229" t="s">
        <v>165</v>
      </c>
      <c r="K513" s="155"/>
      <c r="L513" s="234"/>
      <c r="M513" s="234"/>
      <c r="N513" s="265" t="s">
        <v>1878</v>
      </c>
      <c r="O513" s="265" t="s">
        <v>1969</v>
      </c>
      <c r="P513" s="270" t="s">
        <v>1631</v>
      </c>
      <c r="Q513" s="239">
        <v>51710</v>
      </c>
      <c r="R513" s="65"/>
      <c r="S513" s="48"/>
      <c r="T513" s="158">
        <v>0</v>
      </c>
      <c r="U513" s="242">
        <v>0</v>
      </c>
      <c r="V513" s="251">
        <f t="shared" si="62"/>
        <v>51710</v>
      </c>
      <c r="W513" s="257">
        <v>51710</v>
      </c>
      <c r="X513" s="135"/>
      <c r="Y513" s="135"/>
      <c r="Z513" s="135"/>
      <c r="AA513" s="136"/>
      <c r="AB513" s="136"/>
      <c r="AC513" s="136"/>
      <c r="AD513" s="133"/>
      <c r="AE513" s="137"/>
      <c r="AF513" s="135"/>
      <c r="AG513" s="134"/>
      <c r="AH513" s="131"/>
      <c r="AI513" s="131"/>
      <c r="AJ513" s="131"/>
      <c r="AK513" s="131"/>
      <c r="AL513" s="138">
        <f t="shared" si="61"/>
        <v>1</v>
      </c>
      <c r="AN513" s="73"/>
      <c r="AO513" s="50"/>
      <c r="AP513" s="50"/>
      <c r="AQ513" s="50"/>
      <c r="AR513" s="50"/>
      <c r="AS513" s="50"/>
      <c r="AT513" s="50"/>
      <c r="AV513" s="50"/>
    </row>
    <row r="514" spans="1:48" ht="45" customHeight="1">
      <c r="A514" s="155">
        <v>11441537</v>
      </c>
      <c r="B514" s="204">
        <v>2020</v>
      </c>
      <c r="C514" s="141"/>
      <c r="D514" s="210"/>
      <c r="E514" s="210" t="s">
        <v>156</v>
      </c>
      <c r="F514" s="131"/>
      <c r="G514" s="210"/>
      <c r="H514" s="210" t="s">
        <v>1882</v>
      </c>
      <c r="I514" s="229" t="s">
        <v>134</v>
      </c>
      <c r="J514" s="229" t="s">
        <v>165</v>
      </c>
      <c r="K514" s="155"/>
      <c r="L514" s="234"/>
      <c r="M514" s="234"/>
      <c r="N514" s="265" t="s">
        <v>1878</v>
      </c>
      <c r="O514" s="265" t="s">
        <v>1969</v>
      </c>
      <c r="P514" s="270" t="s">
        <v>1631</v>
      </c>
      <c r="Q514" s="239">
        <v>3282010</v>
      </c>
      <c r="R514" s="65"/>
      <c r="S514" s="48"/>
      <c r="T514" s="158">
        <v>0</v>
      </c>
      <c r="U514" s="242">
        <v>0</v>
      </c>
      <c r="V514" s="251">
        <f t="shared" si="62"/>
        <v>3282010</v>
      </c>
      <c r="W514" s="257">
        <v>3282010</v>
      </c>
      <c r="X514" s="135"/>
      <c r="Y514" s="135"/>
      <c r="Z514" s="135"/>
      <c r="AA514" s="136"/>
      <c r="AB514" s="136"/>
      <c r="AC514" s="136"/>
      <c r="AD514" s="133"/>
      <c r="AE514" s="137"/>
      <c r="AF514" s="135"/>
      <c r="AG514" s="134"/>
      <c r="AH514" s="131"/>
      <c r="AI514" s="131"/>
      <c r="AJ514" s="131"/>
      <c r="AK514" s="131"/>
      <c r="AL514" s="138">
        <f t="shared" si="61"/>
        <v>1</v>
      </c>
      <c r="AN514" s="73"/>
      <c r="AO514" s="50"/>
      <c r="AP514" s="50"/>
      <c r="AQ514" s="50"/>
      <c r="AR514" s="50"/>
      <c r="AS514" s="50"/>
      <c r="AT514" s="50"/>
      <c r="AV514" s="50"/>
    </row>
    <row r="515" spans="1:48" ht="45" customHeight="1">
      <c r="A515" s="155">
        <v>10511753</v>
      </c>
      <c r="B515" s="204">
        <v>2020</v>
      </c>
      <c r="C515" s="141"/>
      <c r="D515" s="210"/>
      <c r="E515" s="210" t="s">
        <v>156</v>
      </c>
      <c r="F515" s="131"/>
      <c r="G515" s="210"/>
      <c r="H515" s="210" t="s">
        <v>1883</v>
      </c>
      <c r="I515" s="229" t="s">
        <v>134</v>
      </c>
      <c r="J515" s="229" t="s">
        <v>165</v>
      </c>
      <c r="K515" s="155"/>
      <c r="L515" s="234"/>
      <c r="M515" s="234"/>
      <c r="N515" s="265" t="s">
        <v>1878</v>
      </c>
      <c r="O515" s="265" t="s">
        <v>1969</v>
      </c>
      <c r="P515" s="270" t="s">
        <v>1631</v>
      </c>
      <c r="Q515" s="239">
        <v>46370</v>
      </c>
      <c r="R515" s="65"/>
      <c r="S515" s="48"/>
      <c r="T515" s="158">
        <v>0</v>
      </c>
      <c r="U515" s="242">
        <v>0</v>
      </c>
      <c r="V515" s="251">
        <f t="shared" si="62"/>
        <v>46370</v>
      </c>
      <c r="W515" s="257">
        <v>46370</v>
      </c>
      <c r="X515" s="135"/>
      <c r="Y515" s="135"/>
      <c r="Z515" s="135"/>
      <c r="AA515" s="136"/>
      <c r="AB515" s="136"/>
      <c r="AC515" s="136"/>
      <c r="AD515" s="133"/>
      <c r="AE515" s="137"/>
      <c r="AF515" s="135"/>
      <c r="AG515" s="134"/>
      <c r="AH515" s="131"/>
      <c r="AI515" s="131"/>
      <c r="AJ515" s="131"/>
      <c r="AK515" s="131"/>
      <c r="AL515" s="138">
        <f t="shared" si="61"/>
        <v>1</v>
      </c>
      <c r="AN515" s="73"/>
      <c r="AO515" s="50"/>
      <c r="AP515" s="50"/>
      <c r="AQ515" s="50"/>
      <c r="AR515" s="50"/>
      <c r="AS515" s="50"/>
      <c r="AT515" s="50"/>
      <c r="AV515" s="50"/>
    </row>
    <row r="516" spans="1:48" ht="45" customHeight="1">
      <c r="A516" s="155">
        <v>10511753</v>
      </c>
      <c r="B516" s="204">
        <v>2020</v>
      </c>
      <c r="C516" s="141"/>
      <c r="D516" s="210"/>
      <c r="E516" s="210" t="s">
        <v>156</v>
      </c>
      <c r="F516" s="131"/>
      <c r="G516" s="210"/>
      <c r="H516" s="210" t="s">
        <v>1884</v>
      </c>
      <c r="I516" s="229" t="s">
        <v>134</v>
      </c>
      <c r="J516" s="229" t="s">
        <v>165</v>
      </c>
      <c r="K516" s="155"/>
      <c r="L516" s="234"/>
      <c r="M516" s="234"/>
      <c r="N516" s="265" t="s">
        <v>1878</v>
      </c>
      <c r="O516" s="265" t="s">
        <v>1969</v>
      </c>
      <c r="P516" s="270" t="s">
        <v>1631</v>
      </c>
      <c r="Q516" s="239">
        <v>46370</v>
      </c>
      <c r="R516" s="65"/>
      <c r="S516" s="48"/>
      <c r="T516" s="158">
        <v>0</v>
      </c>
      <c r="U516" s="242">
        <v>0</v>
      </c>
      <c r="V516" s="251">
        <f t="shared" si="62"/>
        <v>46370</v>
      </c>
      <c r="W516" s="257">
        <v>46370</v>
      </c>
      <c r="X516" s="135"/>
      <c r="Y516" s="135"/>
      <c r="Z516" s="135"/>
      <c r="AA516" s="136"/>
      <c r="AB516" s="136"/>
      <c r="AC516" s="136"/>
      <c r="AD516" s="133"/>
      <c r="AE516" s="137"/>
      <c r="AF516" s="135"/>
      <c r="AG516" s="134"/>
      <c r="AH516" s="131"/>
      <c r="AI516" s="131"/>
      <c r="AJ516" s="131"/>
      <c r="AK516" s="131"/>
      <c r="AL516" s="138">
        <f t="shared" si="61"/>
        <v>1</v>
      </c>
      <c r="AN516" s="73"/>
      <c r="AO516" s="50"/>
      <c r="AP516" s="50"/>
      <c r="AQ516" s="50"/>
      <c r="AR516" s="50"/>
      <c r="AS516" s="50"/>
      <c r="AT516" s="50"/>
      <c r="AV516" s="50"/>
    </row>
    <row r="517" spans="1:48" ht="45" customHeight="1">
      <c r="A517" s="155">
        <v>11441537</v>
      </c>
      <c r="B517" s="204">
        <v>2020</v>
      </c>
      <c r="C517" s="141"/>
      <c r="D517" s="210"/>
      <c r="E517" s="210" t="s">
        <v>156</v>
      </c>
      <c r="F517" s="131"/>
      <c r="G517" s="210"/>
      <c r="H517" s="210" t="s">
        <v>1885</v>
      </c>
      <c r="I517" s="229" t="s">
        <v>134</v>
      </c>
      <c r="J517" s="229" t="s">
        <v>165</v>
      </c>
      <c r="K517" s="155"/>
      <c r="L517" s="234"/>
      <c r="M517" s="234"/>
      <c r="N517" s="265" t="s">
        <v>1878</v>
      </c>
      <c r="O517" s="265" t="s">
        <v>1969</v>
      </c>
      <c r="P517" s="270" t="s">
        <v>1631</v>
      </c>
      <c r="Q517" s="239">
        <v>959400</v>
      </c>
      <c r="R517" s="65"/>
      <c r="S517" s="48"/>
      <c r="T517" s="158">
        <v>0</v>
      </c>
      <c r="U517" s="242">
        <v>0</v>
      </c>
      <c r="V517" s="251">
        <f t="shared" si="62"/>
        <v>959400</v>
      </c>
      <c r="W517" s="257">
        <v>959400</v>
      </c>
      <c r="X517" s="135"/>
      <c r="Y517" s="135"/>
      <c r="Z517" s="135"/>
      <c r="AA517" s="136"/>
      <c r="AB517" s="136"/>
      <c r="AC517" s="136"/>
      <c r="AD517" s="133"/>
      <c r="AE517" s="137"/>
      <c r="AF517" s="135"/>
      <c r="AG517" s="134"/>
      <c r="AH517" s="131"/>
      <c r="AI517" s="131"/>
      <c r="AJ517" s="131"/>
      <c r="AK517" s="131"/>
      <c r="AL517" s="138">
        <f t="shared" si="61"/>
        <v>1</v>
      </c>
      <c r="AN517" s="73"/>
      <c r="AO517" s="50"/>
      <c r="AP517" s="50"/>
      <c r="AQ517" s="50"/>
      <c r="AR517" s="50"/>
      <c r="AS517" s="50"/>
      <c r="AT517" s="50"/>
      <c r="AV517" s="50"/>
    </row>
    <row r="518" spans="1:48" ht="45" customHeight="1">
      <c r="A518" s="155">
        <v>11441537</v>
      </c>
      <c r="B518" s="204">
        <v>2020</v>
      </c>
      <c r="C518" s="141"/>
      <c r="D518" s="210"/>
      <c r="E518" s="210" t="s">
        <v>156</v>
      </c>
      <c r="F518" s="131"/>
      <c r="G518" s="210"/>
      <c r="H518" s="210" t="s">
        <v>1886</v>
      </c>
      <c r="I518" s="229" t="s">
        <v>134</v>
      </c>
      <c r="J518" s="229" t="s">
        <v>165</v>
      </c>
      <c r="K518" s="155"/>
      <c r="L518" s="234"/>
      <c r="M518" s="234"/>
      <c r="N518" s="265" t="s">
        <v>1878</v>
      </c>
      <c r="O518" s="265" t="s">
        <v>1969</v>
      </c>
      <c r="P518" s="270" t="s">
        <v>1631</v>
      </c>
      <c r="Q518" s="239">
        <v>1023470</v>
      </c>
      <c r="R518" s="65"/>
      <c r="S518" s="48"/>
      <c r="T518" s="158">
        <v>0</v>
      </c>
      <c r="U518" s="242">
        <v>0</v>
      </c>
      <c r="V518" s="251">
        <f t="shared" si="62"/>
        <v>1023470</v>
      </c>
      <c r="W518" s="257">
        <v>1023470</v>
      </c>
      <c r="X518" s="135"/>
      <c r="Y518" s="135"/>
      <c r="Z518" s="135"/>
      <c r="AA518" s="136"/>
      <c r="AB518" s="136"/>
      <c r="AC518" s="136"/>
      <c r="AD518" s="133"/>
      <c r="AE518" s="137"/>
      <c r="AF518" s="135"/>
      <c r="AG518" s="134"/>
      <c r="AH518" s="131"/>
      <c r="AI518" s="131"/>
      <c r="AJ518" s="131"/>
      <c r="AK518" s="131"/>
      <c r="AL518" s="138">
        <f t="shared" si="61"/>
        <v>1</v>
      </c>
      <c r="AN518" s="73"/>
      <c r="AO518" s="50"/>
      <c r="AP518" s="50"/>
      <c r="AQ518" s="50"/>
      <c r="AR518" s="50"/>
      <c r="AS518" s="50"/>
      <c r="AT518" s="50"/>
      <c r="AV518" s="50"/>
    </row>
    <row r="519" spans="1:48" ht="45" customHeight="1">
      <c r="A519" s="266">
        <v>4362914</v>
      </c>
      <c r="B519" s="204">
        <v>2020</v>
      </c>
      <c r="C519" s="141"/>
      <c r="D519" s="210"/>
      <c r="E519" s="210" t="s">
        <v>156</v>
      </c>
      <c r="F519" s="131"/>
      <c r="G519" s="210"/>
      <c r="H519" s="210" t="s">
        <v>1887</v>
      </c>
      <c r="I519" s="229" t="s">
        <v>134</v>
      </c>
      <c r="J519" s="229" t="s">
        <v>165</v>
      </c>
      <c r="K519" s="155"/>
      <c r="L519" s="234"/>
      <c r="M519" s="234"/>
      <c r="N519" s="297" t="s">
        <v>1896</v>
      </c>
      <c r="O519" s="265" t="s">
        <v>1968</v>
      </c>
      <c r="P519" s="266" t="s">
        <v>1895</v>
      </c>
      <c r="Q519" s="239">
        <v>4027250</v>
      </c>
      <c r="R519" s="65"/>
      <c r="S519" s="48"/>
      <c r="T519" s="158">
        <v>0</v>
      </c>
      <c r="U519" s="242">
        <v>0</v>
      </c>
      <c r="V519" s="251">
        <f t="shared" si="62"/>
        <v>4027250</v>
      </c>
      <c r="W519" s="257">
        <v>4027250</v>
      </c>
      <c r="X519" s="135"/>
      <c r="Y519" s="135"/>
      <c r="Z519" s="135"/>
      <c r="AA519" s="136"/>
      <c r="AB519" s="136"/>
      <c r="AC519" s="136"/>
      <c r="AD519" s="133"/>
      <c r="AE519" s="137"/>
      <c r="AF519" s="135"/>
      <c r="AG519" s="134"/>
      <c r="AH519" s="131"/>
      <c r="AI519" s="131"/>
      <c r="AJ519" s="131"/>
      <c r="AK519" s="131"/>
      <c r="AL519" s="138">
        <f t="shared" si="61"/>
        <v>1</v>
      </c>
      <c r="AN519" s="73"/>
      <c r="AO519" s="50"/>
      <c r="AP519" s="50"/>
      <c r="AQ519" s="50"/>
      <c r="AR519" s="50"/>
      <c r="AS519" s="50"/>
      <c r="AT519" s="50"/>
      <c r="AV519" s="50"/>
    </row>
    <row r="520" spans="1:48" ht="45" customHeight="1">
      <c r="A520" s="266">
        <v>4362914</v>
      </c>
      <c r="B520" s="204">
        <v>2020</v>
      </c>
      <c r="C520" s="141"/>
      <c r="D520" s="210"/>
      <c r="E520" s="210" t="s">
        <v>156</v>
      </c>
      <c r="F520" s="131"/>
      <c r="G520" s="210"/>
      <c r="H520" s="210" t="s">
        <v>1888</v>
      </c>
      <c r="I520" s="229" t="s">
        <v>134</v>
      </c>
      <c r="J520" s="229" t="s">
        <v>165</v>
      </c>
      <c r="K520" s="155"/>
      <c r="L520" s="234"/>
      <c r="M520" s="234"/>
      <c r="N520" s="297" t="s">
        <v>1896</v>
      </c>
      <c r="O520" s="265" t="s">
        <v>1968</v>
      </c>
      <c r="P520" s="266" t="s">
        <v>1895</v>
      </c>
      <c r="Q520" s="239">
        <v>4033910</v>
      </c>
      <c r="R520" s="65"/>
      <c r="S520" s="48"/>
      <c r="T520" s="158">
        <v>0</v>
      </c>
      <c r="U520" s="242">
        <v>0</v>
      </c>
      <c r="V520" s="251">
        <f t="shared" si="62"/>
        <v>4033910</v>
      </c>
      <c r="W520" s="257">
        <v>4033910</v>
      </c>
      <c r="X520" s="135"/>
      <c r="Y520" s="135"/>
      <c r="Z520" s="135"/>
      <c r="AA520" s="136"/>
      <c r="AB520" s="136"/>
      <c r="AC520" s="136"/>
      <c r="AD520" s="133"/>
      <c r="AE520" s="137"/>
      <c r="AF520" s="135"/>
      <c r="AG520" s="134"/>
      <c r="AH520" s="131"/>
      <c r="AI520" s="131"/>
      <c r="AJ520" s="131"/>
      <c r="AK520" s="131"/>
      <c r="AL520" s="138">
        <f t="shared" si="61"/>
        <v>1</v>
      </c>
      <c r="AN520" s="73"/>
      <c r="AO520" s="50"/>
      <c r="AP520" s="50"/>
      <c r="AQ520" s="50"/>
      <c r="AR520" s="50"/>
      <c r="AS520" s="50"/>
      <c r="AT520" s="50"/>
      <c r="AV520" s="50"/>
    </row>
    <row r="521" spans="1:48" ht="45" customHeight="1">
      <c r="A521" s="266">
        <v>4362914</v>
      </c>
      <c r="B521" s="204">
        <v>2020</v>
      </c>
      <c r="C521" s="141"/>
      <c r="D521" s="210"/>
      <c r="E521" s="210" t="s">
        <v>156</v>
      </c>
      <c r="F521" s="131"/>
      <c r="G521" s="210"/>
      <c r="H521" s="210" t="s">
        <v>1889</v>
      </c>
      <c r="I521" s="229" t="s">
        <v>134</v>
      </c>
      <c r="J521" s="229" t="s">
        <v>165</v>
      </c>
      <c r="K521" s="155"/>
      <c r="L521" s="234"/>
      <c r="M521" s="234"/>
      <c r="N521" s="297" t="s">
        <v>1896</v>
      </c>
      <c r="O521" s="265" t="s">
        <v>1968</v>
      </c>
      <c r="P521" s="266" t="s">
        <v>1895</v>
      </c>
      <c r="Q521" s="239">
        <v>4033910</v>
      </c>
      <c r="R521" s="65"/>
      <c r="S521" s="48"/>
      <c r="T521" s="158">
        <v>0</v>
      </c>
      <c r="U521" s="242">
        <v>0</v>
      </c>
      <c r="V521" s="251">
        <f t="shared" si="62"/>
        <v>4033910</v>
      </c>
      <c r="W521" s="257">
        <v>4033910</v>
      </c>
      <c r="X521" s="135"/>
      <c r="Y521" s="135"/>
      <c r="Z521" s="135"/>
      <c r="AA521" s="136"/>
      <c r="AB521" s="136"/>
      <c r="AC521" s="136"/>
      <c r="AD521" s="133"/>
      <c r="AE521" s="137"/>
      <c r="AF521" s="135"/>
      <c r="AG521" s="134"/>
      <c r="AH521" s="131"/>
      <c r="AI521" s="131"/>
      <c r="AJ521" s="131"/>
      <c r="AK521" s="131"/>
      <c r="AL521" s="138">
        <f t="shared" si="61"/>
        <v>1</v>
      </c>
      <c r="AN521" s="73"/>
      <c r="AO521" s="50"/>
      <c r="AP521" s="50"/>
      <c r="AQ521" s="50"/>
      <c r="AR521" s="50"/>
      <c r="AS521" s="50"/>
      <c r="AT521" s="50"/>
      <c r="AV521" s="50"/>
    </row>
    <row r="522" spans="1:48" ht="45" customHeight="1">
      <c r="A522" s="266">
        <v>4362914</v>
      </c>
      <c r="B522" s="204">
        <v>2020</v>
      </c>
      <c r="C522" s="141"/>
      <c r="D522" s="210"/>
      <c r="E522" s="210" t="s">
        <v>156</v>
      </c>
      <c r="F522" s="131"/>
      <c r="G522" s="210"/>
      <c r="H522" s="210" t="s">
        <v>1890</v>
      </c>
      <c r="I522" s="229" t="s">
        <v>134</v>
      </c>
      <c r="J522" s="229" t="s">
        <v>165</v>
      </c>
      <c r="K522" s="155"/>
      <c r="L522" s="234"/>
      <c r="M522" s="234"/>
      <c r="N522" s="297" t="s">
        <v>1896</v>
      </c>
      <c r="O522" s="265" t="s">
        <v>1968</v>
      </c>
      <c r="P522" s="266" t="s">
        <v>1895</v>
      </c>
      <c r="Q522" s="239">
        <v>4033100</v>
      </c>
      <c r="R522" s="65"/>
      <c r="S522" s="48"/>
      <c r="T522" s="158">
        <v>0</v>
      </c>
      <c r="U522" s="242">
        <v>0</v>
      </c>
      <c r="V522" s="251">
        <f t="shared" si="62"/>
        <v>4033100</v>
      </c>
      <c r="W522" s="257">
        <v>4033100</v>
      </c>
      <c r="X522" s="135"/>
      <c r="Y522" s="135"/>
      <c r="Z522" s="135"/>
      <c r="AA522" s="136"/>
      <c r="AB522" s="136"/>
      <c r="AC522" s="136"/>
      <c r="AD522" s="133"/>
      <c r="AE522" s="137"/>
      <c r="AF522" s="135"/>
      <c r="AG522" s="134"/>
      <c r="AH522" s="131"/>
      <c r="AI522" s="131"/>
      <c r="AJ522" s="131"/>
      <c r="AK522" s="131"/>
      <c r="AL522" s="138">
        <f t="shared" si="61"/>
        <v>1</v>
      </c>
      <c r="AN522" s="73"/>
      <c r="AO522" s="50"/>
      <c r="AP522" s="50"/>
      <c r="AQ522" s="50"/>
      <c r="AR522" s="50"/>
      <c r="AS522" s="50"/>
      <c r="AT522" s="50"/>
      <c r="AV522" s="50"/>
    </row>
    <row r="523" spans="1:48" ht="45" customHeight="1">
      <c r="A523" s="266">
        <v>4362914</v>
      </c>
      <c r="B523" s="204">
        <v>2020</v>
      </c>
      <c r="C523" s="141"/>
      <c r="D523" s="210"/>
      <c r="E523" s="210" t="s">
        <v>156</v>
      </c>
      <c r="F523" s="131"/>
      <c r="G523" s="210"/>
      <c r="H523" s="210" t="s">
        <v>1891</v>
      </c>
      <c r="I523" s="229" t="s">
        <v>134</v>
      </c>
      <c r="J523" s="229" t="s">
        <v>165</v>
      </c>
      <c r="K523" s="155"/>
      <c r="L523" s="234"/>
      <c r="M523" s="234"/>
      <c r="N523" s="297" t="s">
        <v>1896</v>
      </c>
      <c r="O523" s="265" t="s">
        <v>1968</v>
      </c>
      <c r="P523" s="266" t="s">
        <v>1895</v>
      </c>
      <c r="Q523" s="239">
        <v>4033100</v>
      </c>
      <c r="R523" s="65"/>
      <c r="S523" s="48"/>
      <c r="T523" s="158">
        <v>0</v>
      </c>
      <c r="U523" s="242">
        <v>0</v>
      </c>
      <c r="V523" s="251">
        <f t="shared" si="62"/>
        <v>4033100</v>
      </c>
      <c r="W523" s="257">
        <v>4033100</v>
      </c>
      <c r="X523" s="135"/>
      <c r="Y523" s="135"/>
      <c r="Z523" s="135"/>
      <c r="AA523" s="136"/>
      <c r="AB523" s="136"/>
      <c r="AC523" s="136"/>
      <c r="AD523" s="133"/>
      <c r="AE523" s="137"/>
      <c r="AF523" s="135"/>
      <c r="AG523" s="134"/>
      <c r="AH523" s="131"/>
      <c r="AI523" s="131"/>
      <c r="AJ523" s="131"/>
      <c r="AK523" s="131"/>
      <c r="AL523" s="138">
        <f t="shared" si="61"/>
        <v>1</v>
      </c>
      <c r="AN523" s="73"/>
      <c r="AO523" s="50"/>
      <c r="AP523" s="50"/>
      <c r="AQ523" s="50"/>
      <c r="AR523" s="50"/>
      <c r="AS523" s="50"/>
      <c r="AT523" s="50"/>
      <c r="AV523" s="50"/>
    </row>
    <row r="524" spans="1:48" ht="45" customHeight="1">
      <c r="A524" s="266">
        <v>4362914</v>
      </c>
      <c r="B524" s="204">
        <v>2020</v>
      </c>
      <c r="C524" s="141"/>
      <c r="D524" s="210"/>
      <c r="E524" s="210" t="s">
        <v>156</v>
      </c>
      <c r="F524" s="131"/>
      <c r="G524" s="210"/>
      <c r="H524" s="210" t="s">
        <v>1892</v>
      </c>
      <c r="I524" s="229" t="s">
        <v>134</v>
      </c>
      <c r="J524" s="229" t="s">
        <v>165</v>
      </c>
      <c r="K524" s="155"/>
      <c r="L524" s="234"/>
      <c r="M524" s="234"/>
      <c r="N524" s="297" t="s">
        <v>1896</v>
      </c>
      <c r="O524" s="265" t="s">
        <v>1968</v>
      </c>
      <c r="P524" s="266" t="s">
        <v>1895</v>
      </c>
      <c r="Q524" s="239">
        <v>4033100</v>
      </c>
      <c r="R524" s="65"/>
      <c r="S524" s="48"/>
      <c r="T524" s="158">
        <v>0</v>
      </c>
      <c r="U524" s="242">
        <v>0</v>
      </c>
      <c r="V524" s="251">
        <f t="shared" si="62"/>
        <v>4033100</v>
      </c>
      <c r="W524" s="257">
        <v>4033100</v>
      </c>
      <c r="X524" s="135"/>
      <c r="Y524" s="135"/>
      <c r="Z524" s="135"/>
      <c r="AA524" s="136"/>
      <c r="AB524" s="136"/>
      <c r="AC524" s="136"/>
      <c r="AD524" s="133"/>
      <c r="AE524" s="137"/>
      <c r="AF524" s="135"/>
      <c r="AG524" s="134"/>
      <c r="AH524" s="131"/>
      <c r="AI524" s="131"/>
      <c r="AJ524" s="131"/>
      <c r="AK524" s="131"/>
      <c r="AL524" s="138">
        <f t="shared" si="61"/>
        <v>1</v>
      </c>
      <c r="AN524" s="73"/>
      <c r="AO524" s="50"/>
      <c r="AP524" s="50"/>
      <c r="AQ524" s="50"/>
      <c r="AR524" s="50"/>
      <c r="AS524" s="50"/>
      <c r="AT524" s="50"/>
      <c r="AV524" s="50"/>
    </row>
    <row r="525" spans="1:48" ht="45" customHeight="1">
      <c r="A525" s="266">
        <v>4362914</v>
      </c>
      <c r="B525" s="204">
        <v>2020</v>
      </c>
      <c r="C525" s="141"/>
      <c r="D525" s="210"/>
      <c r="E525" s="210" t="s">
        <v>156</v>
      </c>
      <c r="F525" s="131"/>
      <c r="G525" s="210"/>
      <c r="H525" s="210" t="s">
        <v>1893</v>
      </c>
      <c r="I525" s="229" t="s">
        <v>134</v>
      </c>
      <c r="J525" s="229" t="s">
        <v>165</v>
      </c>
      <c r="K525" s="155"/>
      <c r="L525" s="234"/>
      <c r="M525" s="234"/>
      <c r="N525" s="297" t="s">
        <v>1896</v>
      </c>
      <c r="O525" s="265" t="s">
        <v>1968</v>
      </c>
      <c r="P525" s="266" t="s">
        <v>1895</v>
      </c>
      <c r="Q525" s="239">
        <v>4033470</v>
      </c>
      <c r="R525" s="65"/>
      <c r="S525" s="48"/>
      <c r="T525" s="158">
        <v>0</v>
      </c>
      <c r="U525" s="242">
        <v>0</v>
      </c>
      <c r="V525" s="251">
        <f t="shared" si="62"/>
        <v>4033470</v>
      </c>
      <c r="W525" s="257">
        <v>4033470</v>
      </c>
      <c r="X525" s="135"/>
      <c r="Y525" s="135"/>
      <c r="Z525" s="135"/>
      <c r="AA525" s="136"/>
      <c r="AB525" s="136"/>
      <c r="AC525" s="136"/>
      <c r="AD525" s="133"/>
      <c r="AE525" s="137"/>
      <c r="AF525" s="135"/>
      <c r="AG525" s="134"/>
      <c r="AH525" s="131"/>
      <c r="AI525" s="131"/>
      <c r="AJ525" s="131"/>
      <c r="AK525" s="131"/>
      <c r="AL525" s="138">
        <f t="shared" si="61"/>
        <v>1</v>
      </c>
      <c r="AN525" s="73"/>
      <c r="AO525" s="50"/>
      <c r="AP525" s="50"/>
      <c r="AQ525" s="50"/>
      <c r="AR525" s="50"/>
      <c r="AS525" s="50"/>
      <c r="AT525" s="50"/>
      <c r="AV525" s="50"/>
    </row>
    <row r="526" spans="1:48" ht="45" customHeight="1">
      <c r="A526" s="266">
        <v>4362914</v>
      </c>
      <c r="B526" s="204">
        <v>2020</v>
      </c>
      <c r="C526" s="141"/>
      <c r="D526" s="210"/>
      <c r="E526" s="210" t="s">
        <v>156</v>
      </c>
      <c r="F526" s="131"/>
      <c r="G526" s="210"/>
      <c r="H526" s="210" t="s">
        <v>1894</v>
      </c>
      <c r="I526" s="229" t="s">
        <v>134</v>
      </c>
      <c r="J526" s="229" t="s">
        <v>165</v>
      </c>
      <c r="K526" s="155"/>
      <c r="L526" s="234"/>
      <c r="M526" s="234"/>
      <c r="N526" s="297" t="s">
        <v>1896</v>
      </c>
      <c r="O526" s="265" t="s">
        <v>1968</v>
      </c>
      <c r="P526" s="266" t="s">
        <v>1895</v>
      </c>
      <c r="Q526" s="239">
        <v>8066200</v>
      </c>
      <c r="R526" s="65"/>
      <c r="S526" s="48"/>
      <c r="T526" s="158">
        <v>0</v>
      </c>
      <c r="U526" s="242">
        <v>0</v>
      </c>
      <c r="V526" s="251">
        <f t="shared" si="62"/>
        <v>8066200</v>
      </c>
      <c r="W526" s="257">
        <v>8066200</v>
      </c>
      <c r="X526" s="135"/>
      <c r="Y526" s="135"/>
      <c r="Z526" s="135"/>
      <c r="AA526" s="136"/>
      <c r="AB526" s="136"/>
      <c r="AC526" s="136"/>
      <c r="AD526" s="133"/>
      <c r="AE526" s="137"/>
      <c r="AF526" s="135"/>
      <c r="AG526" s="134"/>
      <c r="AH526" s="131"/>
      <c r="AI526" s="131"/>
      <c r="AJ526" s="131"/>
      <c r="AK526" s="131"/>
      <c r="AL526" s="138">
        <f t="shared" si="61"/>
        <v>1</v>
      </c>
      <c r="AN526" s="73"/>
      <c r="AO526" s="50"/>
      <c r="AP526" s="50"/>
      <c r="AQ526" s="50"/>
      <c r="AR526" s="50"/>
      <c r="AS526" s="50"/>
      <c r="AT526" s="50"/>
      <c r="AV526" s="50"/>
    </row>
    <row r="527" spans="1:48" ht="45" customHeight="1">
      <c r="A527" s="266" t="s">
        <v>1897</v>
      </c>
      <c r="B527" s="204">
        <v>2020</v>
      </c>
      <c r="C527" s="141"/>
      <c r="D527" s="210"/>
      <c r="E527" s="210" t="s">
        <v>156</v>
      </c>
      <c r="F527" s="131"/>
      <c r="G527" s="210"/>
      <c r="H527" s="210" t="s">
        <v>1669</v>
      </c>
      <c r="I527" s="229" t="s">
        <v>134</v>
      </c>
      <c r="J527" s="229" t="s">
        <v>165</v>
      </c>
      <c r="K527" s="155"/>
      <c r="L527" s="234"/>
      <c r="M527" s="234"/>
      <c r="N527" s="297" t="s">
        <v>1896</v>
      </c>
      <c r="O527" s="265" t="s">
        <v>1968</v>
      </c>
      <c r="P527" s="266" t="s">
        <v>1895</v>
      </c>
      <c r="Q527" s="239">
        <v>4033100</v>
      </c>
      <c r="R527" s="65"/>
      <c r="S527" s="48"/>
      <c r="T527" s="158">
        <v>0</v>
      </c>
      <c r="U527" s="242">
        <v>0</v>
      </c>
      <c r="V527" s="251">
        <f t="shared" si="62"/>
        <v>4033100</v>
      </c>
      <c r="W527" s="257">
        <v>4033100</v>
      </c>
      <c r="X527" s="135"/>
      <c r="Y527" s="135"/>
      <c r="Z527" s="135"/>
      <c r="AA527" s="136"/>
      <c r="AB527" s="136"/>
      <c r="AC527" s="136"/>
      <c r="AD527" s="133"/>
      <c r="AE527" s="137"/>
      <c r="AF527" s="135"/>
      <c r="AG527" s="134"/>
      <c r="AH527" s="131"/>
      <c r="AI527" s="131"/>
      <c r="AJ527" s="131"/>
      <c r="AK527" s="131"/>
      <c r="AL527" s="138">
        <f t="shared" si="61"/>
        <v>1</v>
      </c>
      <c r="AN527" s="73"/>
      <c r="AO527" s="50"/>
      <c r="AP527" s="50"/>
      <c r="AQ527" s="50"/>
      <c r="AR527" s="50"/>
      <c r="AS527" s="50"/>
      <c r="AT527" s="50"/>
      <c r="AV527" s="50"/>
    </row>
    <row r="528" spans="1:48" ht="45" customHeight="1">
      <c r="A528" s="266" t="s">
        <v>1897</v>
      </c>
      <c r="B528" s="204">
        <v>2020</v>
      </c>
      <c r="C528" s="141"/>
      <c r="D528" s="210"/>
      <c r="E528" s="210" t="s">
        <v>156</v>
      </c>
      <c r="F528" s="131"/>
      <c r="G528" s="210"/>
      <c r="H528" s="210" t="s">
        <v>1669</v>
      </c>
      <c r="I528" s="229" t="s">
        <v>134</v>
      </c>
      <c r="J528" s="229" t="s">
        <v>165</v>
      </c>
      <c r="K528" s="155"/>
      <c r="L528" s="234"/>
      <c r="M528" s="234"/>
      <c r="N528" s="297" t="s">
        <v>1896</v>
      </c>
      <c r="O528" s="265" t="s">
        <v>1968</v>
      </c>
      <c r="P528" s="266" t="s">
        <v>1895</v>
      </c>
      <c r="Q528" s="239">
        <v>4033100</v>
      </c>
      <c r="R528" s="65"/>
      <c r="S528" s="48"/>
      <c r="T528" s="158">
        <v>0</v>
      </c>
      <c r="U528" s="242">
        <v>0</v>
      </c>
      <c r="V528" s="251">
        <f t="shared" si="62"/>
        <v>4033100</v>
      </c>
      <c r="W528" s="257">
        <v>4033100</v>
      </c>
      <c r="X528" s="135"/>
      <c r="Y528" s="135"/>
      <c r="Z528" s="135"/>
      <c r="AA528" s="136"/>
      <c r="AB528" s="136"/>
      <c r="AC528" s="136"/>
      <c r="AD528" s="133"/>
      <c r="AE528" s="137"/>
      <c r="AF528" s="135"/>
      <c r="AG528" s="134"/>
      <c r="AH528" s="131"/>
      <c r="AI528" s="131"/>
      <c r="AJ528" s="131"/>
      <c r="AK528" s="131"/>
      <c r="AL528" s="138">
        <f t="shared" si="61"/>
        <v>1</v>
      </c>
      <c r="AN528" s="73"/>
      <c r="AO528" s="50"/>
      <c r="AP528" s="50"/>
      <c r="AQ528" s="50"/>
      <c r="AR528" s="50"/>
      <c r="AS528" s="50"/>
      <c r="AT528" s="50"/>
      <c r="AV528" s="50"/>
    </row>
    <row r="529" spans="1:48" ht="45" customHeight="1">
      <c r="A529" s="266" t="s">
        <v>1897</v>
      </c>
      <c r="B529" s="204">
        <v>2020</v>
      </c>
      <c r="C529" s="141"/>
      <c r="D529" s="210"/>
      <c r="E529" s="210" t="s">
        <v>156</v>
      </c>
      <c r="F529" s="131"/>
      <c r="G529" s="210"/>
      <c r="H529" s="210" t="s">
        <v>1669</v>
      </c>
      <c r="I529" s="229" t="s">
        <v>134</v>
      </c>
      <c r="J529" s="229" t="s">
        <v>165</v>
      </c>
      <c r="K529" s="155"/>
      <c r="L529" s="234"/>
      <c r="M529" s="234"/>
      <c r="N529" s="297" t="s">
        <v>1896</v>
      </c>
      <c r="O529" s="265" t="s">
        <v>1968</v>
      </c>
      <c r="P529" s="266" t="s">
        <v>1895</v>
      </c>
      <c r="Q529" s="239">
        <v>4033100</v>
      </c>
      <c r="R529" s="65"/>
      <c r="S529" s="48"/>
      <c r="T529" s="158">
        <v>0</v>
      </c>
      <c r="U529" s="242">
        <v>0</v>
      </c>
      <c r="V529" s="251">
        <f t="shared" si="62"/>
        <v>4033100</v>
      </c>
      <c r="W529" s="257">
        <v>4033100</v>
      </c>
      <c r="X529" s="135"/>
      <c r="Y529" s="135"/>
      <c r="Z529" s="135"/>
      <c r="AA529" s="136"/>
      <c r="AB529" s="136"/>
      <c r="AC529" s="136"/>
      <c r="AD529" s="133"/>
      <c r="AE529" s="137"/>
      <c r="AF529" s="135"/>
      <c r="AG529" s="134"/>
      <c r="AH529" s="131"/>
      <c r="AI529" s="131"/>
      <c r="AJ529" s="131"/>
      <c r="AK529" s="131"/>
      <c r="AL529" s="138">
        <f t="shared" si="61"/>
        <v>1</v>
      </c>
      <c r="AN529" s="73"/>
      <c r="AO529" s="50"/>
      <c r="AP529" s="50"/>
      <c r="AQ529" s="50"/>
      <c r="AR529" s="50"/>
      <c r="AS529" s="50"/>
      <c r="AT529" s="50"/>
      <c r="AV529" s="50"/>
    </row>
    <row r="530" spans="1:48" ht="45" customHeight="1">
      <c r="A530" s="155" t="s">
        <v>1899</v>
      </c>
      <c r="B530" s="204">
        <v>2020</v>
      </c>
      <c r="C530" s="141"/>
      <c r="D530" s="210"/>
      <c r="E530" s="210" t="s">
        <v>156</v>
      </c>
      <c r="F530" s="131"/>
      <c r="G530" s="210"/>
      <c r="H530" s="210" t="s">
        <v>1901</v>
      </c>
      <c r="I530" s="229" t="s">
        <v>134</v>
      </c>
      <c r="J530" s="229" t="s">
        <v>165</v>
      </c>
      <c r="K530" s="155"/>
      <c r="L530" s="234"/>
      <c r="M530" s="234"/>
      <c r="N530" s="297" t="s">
        <v>1808</v>
      </c>
      <c r="O530" s="265" t="s">
        <v>1967</v>
      </c>
      <c r="P530" s="265" t="s">
        <v>1898</v>
      </c>
      <c r="Q530" s="239">
        <v>936600</v>
      </c>
      <c r="R530" s="65"/>
      <c r="S530" s="48"/>
      <c r="T530" s="158">
        <v>0</v>
      </c>
      <c r="U530" s="242">
        <v>0</v>
      </c>
      <c r="V530" s="251">
        <f t="shared" si="62"/>
        <v>936600</v>
      </c>
      <c r="W530" s="257">
        <v>936600</v>
      </c>
      <c r="X530" s="135"/>
      <c r="Y530" s="135"/>
      <c r="Z530" s="135"/>
      <c r="AA530" s="136"/>
      <c r="AB530" s="136"/>
      <c r="AC530" s="136"/>
      <c r="AD530" s="133"/>
      <c r="AE530" s="137"/>
      <c r="AF530" s="135"/>
      <c r="AG530" s="134"/>
      <c r="AH530" s="131"/>
      <c r="AI530" s="131"/>
      <c r="AJ530" s="131"/>
      <c r="AK530" s="131"/>
      <c r="AL530" s="138">
        <f t="shared" si="61"/>
        <v>1</v>
      </c>
      <c r="AN530" s="73"/>
      <c r="AO530" s="50"/>
      <c r="AP530" s="50"/>
      <c r="AQ530" s="50"/>
      <c r="AR530" s="50"/>
      <c r="AS530" s="50"/>
      <c r="AT530" s="50"/>
      <c r="AV530" s="50"/>
    </row>
    <row r="531" spans="1:48" ht="45" customHeight="1">
      <c r="A531" s="155" t="s">
        <v>1900</v>
      </c>
      <c r="B531" s="204">
        <v>2020</v>
      </c>
      <c r="C531" s="141"/>
      <c r="D531" s="210"/>
      <c r="E531" s="210" t="s">
        <v>156</v>
      </c>
      <c r="F531" s="131"/>
      <c r="G531" s="210"/>
      <c r="H531" s="210" t="s">
        <v>1902</v>
      </c>
      <c r="I531" s="229" t="s">
        <v>134</v>
      </c>
      <c r="J531" s="229" t="s">
        <v>165</v>
      </c>
      <c r="K531" s="155"/>
      <c r="L531" s="234"/>
      <c r="M531" s="234"/>
      <c r="N531" s="297" t="s">
        <v>1808</v>
      </c>
      <c r="O531" s="265" t="s">
        <v>1967</v>
      </c>
      <c r="P531" s="265" t="s">
        <v>1898</v>
      </c>
      <c r="Q531" s="239">
        <v>936600</v>
      </c>
      <c r="R531" s="65"/>
      <c r="S531" s="48"/>
      <c r="T531" s="158">
        <v>0</v>
      </c>
      <c r="U531" s="242">
        <v>0</v>
      </c>
      <c r="V531" s="251">
        <f t="shared" si="62"/>
        <v>936600</v>
      </c>
      <c r="W531" s="257">
        <v>936600</v>
      </c>
      <c r="X531" s="135"/>
      <c r="Y531" s="135"/>
      <c r="Z531" s="135"/>
      <c r="AA531" s="136"/>
      <c r="AB531" s="136"/>
      <c r="AC531" s="136"/>
      <c r="AD531" s="133"/>
      <c r="AE531" s="137"/>
      <c r="AF531" s="135"/>
      <c r="AG531" s="134"/>
      <c r="AH531" s="131"/>
      <c r="AI531" s="131"/>
      <c r="AJ531" s="131"/>
      <c r="AK531" s="131"/>
      <c r="AL531" s="138">
        <f t="shared" si="61"/>
        <v>1</v>
      </c>
      <c r="AN531" s="73"/>
      <c r="AO531" s="50"/>
      <c r="AP531" s="50"/>
      <c r="AQ531" s="50"/>
      <c r="AR531" s="50"/>
      <c r="AS531" s="50"/>
      <c r="AT531" s="50"/>
      <c r="AV531" s="50"/>
    </row>
    <row r="532" spans="1:48" ht="45" customHeight="1">
      <c r="A532" s="155" t="s">
        <v>1904</v>
      </c>
      <c r="B532" s="204">
        <v>2020</v>
      </c>
      <c r="C532" s="141"/>
      <c r="D532" s="210"/>
      <c r="E532" s="210" t="s">
        <v>156</v>
      </c>
      <c r="F532" s="131"/>
      <c r="G532" s="210"/>
      <c r="H532" s="210" t="s">
        <v>1907</v>
      </c>
      <c r="I532" s="229" t="s">
        <v>134</v>
      </c>
      <c r="J532" s="229" t="s">
        <v>165</v>
      </c>
      <c r="K532" s="155"/>
      <c r="L532" s="234"/>
      <c r="M532" s="234"/>
      <c r="N532" s="265" t="s">
        <v>1808</v>
      </c>
      <c r="O532" s="265" t="s">
        <v>1966</v>
      </c>
      <c r="P532" s="265" t="s">
        <v>1903</v>
      </c>
      <c r="Q532" s="239">
        <v>936600</v>
      </c>
      <c r="R532" s="65"/>
      <c r="S532" s="48"/>
      <c r="T532" s="158">
        <v>0</v>
      </c>
      <c r="U532" s="242">
        <v>0</v>
      </c>
      <c r="V532" s="251">
        <f t="shared" si="62"/>
        <v>936600</v>
      </c>
      <c r="W532" s="257">
        <v>936600</v>
      </c>
      <c r="X532" s="135"/>
      <c r="Y532" s="135"/>
      <c r="Z532" s="135"/>
      <c r="AA532" s="136"/>
      <c r="AB532" s="136"/>
      <c r="AC532" s="136"/>
      <c r="AD532" s="133"/>
      <c r="AE532" s="137"/>
      <c r="AF532" s="135"/>
      <c r="AG532" s="134"/>
      <c r="AH532" s="131"/>
      <c r="AI532" s="131"/>
      <c r="AJ532" s="131"/>
      <c r="AK532" s="131"/>
      <c r="AL532" s="138">
        <f t="shared" si="61"/>
        <v>1</v>
      </c>
      <c r="AN532" s="73"/>
      <c r="AO532" s="50"/>
      <c r="AP532" s="50"/>
      <c r="AQ532" s="50"/>
      <c r="AR532" s="50"/>
      <c r="AS532" s="50"/>
      <c r="AT532" s="50"/>
      <c r="AV532" s="50"/>
    </row>
    <row r="533" spans="1:48" ht="45" customHeight="1">
      <c r="A533" s="155" t="s">
        <v>1904</v>
      </c>
      <c r="B533" s="204">
        <v>2020</v>
      </c>
      <c r="C533" s="141"/>
      <c r="D533" s="210"/>
      <c r="E533" s="210" t="s">
        <v>156</v>
      </c>
      <c r="F533" s="131"/>
      <c r="G533" s="210"/>
      <c r="H533" s="210" t="s">
        <v>1908</v>
      </c>
      <c r="I533" s="229" t="s">
        <v>134</v>
      </c>
      <c r="J533" s="229" t="s">
        <v>165</v>
      </c>
      <c r="K533" s="155"/>
      <c r="L533" s="234"/>
      <c r="M533" s="234"/>
      <c r="N533" s="265" t="s">
        <v>1808</v>
      </c>
      <c r="O533" s="265" t="s">
        <v>1966</v>
      </c>
      <c r="P533" s="265" t="s">
        <v>1903</v>
      </c>
      <c r="Q533" s="239">
        <v>936600</v>
      </c>
      <c r="R533" s="65"/>
      <c r="S533" s="48"/>
      <c r="T533" s="158">
        <v>0</v>
      </c>
      <c r="U533" s="242">
        <v>0</v>
      </c>
      <c r="V533" s="251">
        <f t="shared" si="62"/>
        <v>936600</v>
      </c>
      <c r="W533" s="257">
        <v>936600</v>
      </c>
      <c r="X533" s="135"/>
      <c r="Y533" s="135"/>
      <c r="Z533" s="135"/>
      <c r="AA533" s="136"/>
      <c r="AB533" s="136"/>
      <c r="AC533" s="136"/>
      <c r="AD533" s="133"/>
      <c r="AE533" s="137"/>
      <c r="AF533" s="135"/>
      <c r="AG533" s="134"/>
      <c r="AH533" s="131"/>
      <c r="AI533" s="131"/>
      <c r="AJ533" s="131"/>
      <c r="AK533" s="131"/>
      <c r="AL533" s="138">
        <f t="shared" si="61"/>
        <v>1</v>
      </c>
      <c r="AN533" s="73"/>
      <c r="AO533" s="50"/>
      <c r="AP533" s="50"/>
      <c r="AQ533" s="50"/>
      <c r="AR533" s="50"/>
      <c r="AS533" s="50"/>
      <c r="AT533" s="50"/>
      <c r="AV533" s="50"/>
    </row>
    <row r="534" spans="1:48" ht="45" customHeight="1">
      <c r="A534" s="155" t="s">
        <v>1905</v>
      </c>
      <c r="B534" s="204">
        <v>2020</v>
      </c>
      <c r="C534" s="141"/>
      <c r="D534" s="210"/>
      <c r="E534" s="210" t="s">
        <v>156</v>
      </c>
      <c r="F534" s="131"/>
      <c r="G534" s="210"/>
      <c r="H534" s="210" t="s">
        <v>1909</v>
      </c>
      <c r="I534" s="229" t="s">
        <v>134</v>
      </c>
      <c r="J534" s="229" t="s">
        <v>165</v>
      </c>
      <c r="K534" s="155"/>
      <c r="L534" s="234"/>
      <c r="M534" s="234"/>
      <c r="N534" s="265" t="s">
        <v>1808</v>
      </c>
      <c r="O534" s="265" t="s">
        <v>1966</v>
      </c>
      <c r="P534" s="265" t="s">
        <v>1903</v>
      </c>
      <c r="Q534" s="239">
        <v>1873200</v>
      </c>
      <c r="R534" s="65"/>
      <c r="S534" s="48"/>
      <c r="T534" s="158">
        <v>0</v>
      </c>
      <c r="U534" s="242">
        <v>0</v>
      </c>
      <c r="V534" s="251">
        <f t="shared" si="62"/>
        <v>1873200</v>
      </c>
      <c r="W534" s="257">
        <v>1873200</v>
      </c>
      <c r="X534" s="135"/>
      <c r="Y534" s="135"/>
      <c r="Z534" s="135"/>
      <c r="AA534" s="136"/>
      <c r="AB534" s="136"/>
      <c r="AC534" s="136"/>
      <c r="AD534" s="133"/>
      <c r="AE534" s="137"/>
      <c r="AF534" s="135"/>
      <c r="AG534" s="134"/>
      <c r="AH534" s="131"/>
      <c r="AI534" s="131"/>
      <c r="AJ534" s="131"/>
      <c r="AK534" s="131"/>
      <c r="AL534" s="138">
        <f t="shared" si="61"/>
        <v>1</v>
      </c>
      <c r="AN534" s="73"/>
      <c r="AO534" s="50"/>
      <c r="AP534" s="50"/>
      <c r="AQ534" s="50"/>
      <c r="AR534" s="50"/>
      <c r="AS534" s="50"/>
      <c r="AT534" s="50"/>
      <c r="AV534" s="50"/>
    </row>
    <row r="535" spans="1:48" ht="45" customHeight="1">
      <c r="A535" s="155" t="s">
        <v>1906</v>
      </c>
      <c r="B535" s="204">
        <v>2020</v>
      </c>
      <c r="C535" s="141"/>
      <c r="D535" s="210"/>
      <c r="E535" s="210" t="s">
        <v>156</v>
      </c>
      <c r="F535" s="131"/>
      <c r="G535" s="210"/>
      <c r="H535" s="210" t="s">
        <v>1910</v>
      </c>
      <c r="I535" s="229" t="s">
        <v>134</v>
      </c>
      <c r="J535" s="229" t="s">
        <v>165</v>
      </c>
      <c r="K535" s="155"/>
      <c r="L535" s="234"/>
      <c r="M535" s="234"/>
      <c r="N535" s="265" t="s">
        <v>1808</v>
      </c>
      <c r="O535" s="265" t="s">
        <v>1966</v>
      </c>
      <c r="P535" s="265" t="s">
        <v>1903</v>
      </c>
      <c r="Q535" s="239">
        <v>2809800</v>
      </c>
      <c r="R535" s="65"/>
      <c r="S535" s="48"/>
      <c r="T535" s="158">
        <v>0</v>
      </c>
      <c r="U535" s="242">
        <v>0</v>
      </c>
      <c r="V535" s="251">
        <f t="shared" si="62"/>
        <v>2809800</v>
      </c>
      <c r="W535" s="257">
        <v>2809800</v>
      </c>
      <c r="X535" s="135"/>
      <c r="Y535" s="135"/>
      <c r="Z535" s="135"/>
      <c r="AA535" s="136"/>
      <c r="AB535" s="136"/>
      <c r="AC535" s="136"/>
      <c r="AD535" s="133"/>
      <c r="AE535" s="137"/>
      <c r="AF535" s="135"/>
      <c r="AG535" s="134"/>
      <c r="AH535" s="131"/>
      <c r="AI535" s="131"/>
      <c r="AJ535" s="131"/>
      <c r="AK535" s="131"/>
      <c r="AL535" s="138">
        <f t="shared" si="61"/>
        <v>1</v>
      </c>
      <c r="AN535" s="73"/>
      <c r="AO535" s="50"/>
      <c r="AP535" s="50"/>
      <c r="AQ535" s="50"/>
      <c r="AR535" s="50"/>
      <c r="AS535" s="50"/>
      <c r="AT535" s="50"/>
      <c r="AV535" s="50"/>
    </row>
    <row r="536" spans="1:48" ht="45" customHeight="1">
      <c r="A536" s="155">
        <v>762020</v>
      </c>
      <c r="B536" s="204">
        <v>2020</v>
      </c>
      <c r="C536" s="141"/>
      <c r="D536" s="210"/>
      <c r="E536" s="210" t="s">
        <v>156</v>
      </c>
      <c r="F536" s="131"/>
      <c r="G536" s="210"/>
      <c r="H536" s="210" t="s">
        <v>1912</v>
      </c>
      <c r="I536" s="229" t="s">
        <v>135</v>
      </c>
      <c r="J536" s="229" t="s">
        <v>362</v>
      </c>
      <c r="K536" s="155">
        <v>3</v>
      </c>
      <c r="L536" s="234" t="str">
        <f>IF(ISERROR(VLOOKUP(K536,Eje_Pilar_Prop!$C$2:$E$104,2,FALSE))," ",VLOOKUP(K536,Eje_Pilar_Prop!$C$2:$E$104,2,FALSE))</f>
        <v>Igualdad y autonomía para una Bogotá incluyente</v>
      </c>
      <c r="M536" s="234" t="str">
        <f>IF(ISERROR(VLOOKUP(K536,Eje_Pilar_Prop!$C$2:$E$104,3,FALSE))," ",VLOOKUP(K536,Eje_Pilar_Prop!$C$2:$E$104,3,FALSE))</f>
        <v>Pilar 1 Igualdad de Calidad de Vida</v>
      </c>
      <c r="N536" s="297">
        <v>1475</v>
      </c>
      <c r="O536" s="265" t="s">
        <v>1936</v>
      </c>
      <c r="P536" s="270" t="s">
        <v>1081</v>
      </c>
      <c r="Q536" s="239">
        <v>1480117850</v>
      </c>
      <c r="R536" s="65"/>
      <c r="S536" s="48"/>
      <c r="T536" s="158">
        <v>0</v>
      </c>
      <c r="U536" s="242">
        <v>0</v>
      </c>
      <c r="V536" s="251">
        <f t="shared" si="62"/>
        <v>1480117850</v>
      </c>
      <c r="W536" s="306">
        <v>1480117850</v>
      </c>
      <c r="X536" s="135"/>
      <c r="Y536" s="135"/>
      <c r="Z536" s="135"/>
      <c r="AA536" s="136"/>
      <c r="AB536" s="136"/>
      <c r="AC536" s="136"/>
      <c r="AD536" s="133"/>
      <c r="AE536" s="137"/>
      <c r="AF536" s="135"/>
      <c r="AG536" s="134"/>
      <c r="AH536" s="131"/>
      <c r="AI536" s="131"/>
      <c r="AJ536" s="131"/>
      <c r="AK536" s="131"/>
      <c r="AL536" s="138">
        <f t="shared" si="61"/>
        <v>1</v>
      </c>
      <c r="AN536" s="73">
        <f>IF(SUMPRODUCT((A$14:A536=A536)*(B$14:B536=B536)*(D$14:D536=D536))&gt;1,0,1)</f>
        <v>1</v>
      </c>
      <c r="AO536" s="50" t="str">
        <f t="shared" si="57"/>
        <v>Otros gastos</v>
      </c>
      <c r="AP536" s="50">
        <f t="shared" si="58"/>
        <v>1</v>
      </c>
      <c r="AQ536" s="50">
        <f>IF(ISBLANK(G536),1,IFERROR(VLOOKUP(G536,Tipo!$C$12:$C$27,1,FALSE),"NO"))</f>
        <v>1</v>
      </c>
      <c r="AR536" s="50" t="str">
        <f t="shared" si="59"/>
        <v>Inversión</v>
      </c>
      <c r="AS536" s="50" t="str">
        <f>IF(ISBLANK(K536),1,IFERROR(VLOOKUP(K536,Eje_Pilar_Prop!C437:C538,1,FALSE),"NO"))</f>
        <v>NO</v>
      </c>
      <c r="AT536" s="50">
        <f t="shared" si="56"/>
        <v>1</v>
      </c>
      <c r="AU536" s="38">
        <f t="shared" si="60"/>
        <v>1</v>
      </c>
      <c r="AV536" s="50" t="str">
        <f t="shared" si="54"/>
        <v>Bogotá Mejor para Todos</v>
      </c>
    </row>
    <row r="537" spans="1:48" ht="45" customHeight="1">
      <c r="A537" s="155">
        <v>1052020</v>
      </c>
      <c r="B537" s="204">
        <v>2020</v>
      </c>
      <c r="C537" s="141"/>
      <c r="D537" s="210"/>
      <c r="E537" s="210" t="s">
        <v>156</v>
      </c>
      <c r="F537" s="131"/>
      <c r="G537" s="210"/>
      <c r="H537" s="210" t="s">
        <v>1913</v>
      </c>
      <c r="I537" s="229" t="s">
        <v>135</v>
      </c>
      <c r="J537" s="229" t="s">
        <v>362</v>
      </c>
      <c r="K537" s="155">
        <v>3</v>
      </c>
      <c r="L537" s="234" t="str">
        <f>IF(ISERROR(VLOOKUP(K537,Eje_Pilar_Prop!$C$2:$E$104,2,FALSE))," ",VLOOKUP(K537,Eje_Pilar_Prop!$C$2:$E$104,2,FALSE))</f>
        <v>Igualdad y autonomía para una Bogotá incluyente</v>
      </c>
      <c r="M537" s="234" t="str">
        <f>IF(ISERROR(VLOOKUP(K537,Eje_Pilar_Prop!$C$2:$E$104,3,FALSE))," ",VLOOKUP(K537,Eje_Pilar_Prop!$C$2:$E$104,3,FALSE))</f>
        <v>Pilar 1 Igualdad de Calidad de Vida</v>
      </c>
      <c r="N537" s="297">
        <v>1475</v>
      </c>
      <c r="O537" s="265" t="s">
        <v>1936</v>
      </c>
      <c r="P537" s="270" t="s">
        <v>1081</v>
      </c>
      <c r="Q537" s="239">
        <v>3878666927</v>
      </c>
      <c r="R537" s="65"/>
      <c r="S537" s="48"/>
      <c r="T537" s="158">
        <v>0</v>
      </c>
      <c r="U537" s="242">
        <v>0</v>
      </c>
      <c r="V537" s="251">
        <f t="shared" si="62"/>
        <v>3878666927</v>
      </c>
      <c r="W537" s="306">
        <v>3878666927</v>
      </c>
      <c r="X537" s="135"/>
      <c r="Y537" s="135"/>
      <c r="Z537" s="135"/>
      <c r="AA537" s="136"/>
      <c r="AB537" s="136"/>
      <c r="AC537" s="136"/>
      <c r="AD537" s="133"/>
      <c r="AE537" s="137"/>
      <c r="AF537" s="135"/>
      <c r="AG537" s="134"/>
      <c r="AH537" s="131"/>
      <c r="AI537" s="131"/>
      <c r="AJ537" s="131"/>
      <c r="AK537" s="131"/>
      <c r="AL537" s="138">
        <f t="shared" si="61"/>
        <v>1</v>
      </c>
      <c r="AN537" s="73"/>
      <c r="AO537" s="50"/>
      <c r="AP537" s="50"/>
      <c r="AQ537" s="50"/>
      <c r="AR537" s="50"/>
      <c r="AS537" s="50"/>
      <c r="AT537" s="50"/>
      <c r="AV537" s="50"/>
    </row>
    <row r="538" spans="1:48" ht="45" customHeight="1">
      <c r="A538" s="155">
        <v>942020</v>
      </c>
      <c r="B538" s="204">
        <v>2020</v>
      </c>
      <c r="C538" s="141"/>
      <c r="D538" s="210"/>
      <c r="E538" s="210" t="s">
        <v>156</v>
      </c>
      <c r="F538" s="131"/>
      <c r="G538" s="210"/>
      <c r="H538" s="210" t="s">
        <v>1914</v>
      </c>
      <c r="I538" s="229" t="s">
        <v>135</v>
      </c>
      <c r="J538" s="229" t="s">
        <v>362</v>
      </c>
      <c r="K538" s="155">
        <v>3</v>
      </c>
      <c r="L538" s="234" t="str">
        <f>IF(ISERROR(VLOOKUP(K538,Eje_Pilar_Prop!$C$2:$E$104,2,FALSE))," ",VLOOKUP(K538,Eje_Pilar_Prop!$C$2:$E$104,2,FALSE))</f>
        <v>Igualdad y autonomía para una Bogotá incluyente</v>
      </c>
      <c r="M538" s="234" t="str">
        <f>IF(ISERROR(VLOOKUP(K538,Eje_Pilar_Prop!$C$2:$E$104,3,FALSE))," ",VLOOKUP(K538,Eje_Pilar_Prop!$C$2:$E$104,3,FALSE))</f>
        <v>Pilar 1 Igualdad de Calidad de Vida</v>
      </c>
      <c r="N538" s="297">
        <v>1475</v>
      </c>
      <c r="O538" s="265" t="s">
        <v>1936</v>
      </c>
      <c r="P538" s="270" t="s">
        <v>1081</v>
      </c>
      <c r="Q538" s="239">
        <v>12839113835</v>
      </c>
      <c r="R538" s="65"/>
      <c r="S538" s="48"/>
      <c r="T538" s="158">
        <v>0</v>
      </c>
      <c r="U538" s="242">
        <v>0</v>
      </c>
      <c r="V538" s="251">
        <f t="shared" si="62"/>
        <v>12839113835</v>
      </c>
      <c r="W538" s="306">
        <v>12839113835</v>
      </c>
      <c r="X538" s="135"/>
      <c r="Y538" s="135"/>
      <c r="Z538" s="135"/>
      <c r="AA538" s="136"/>
      <c r="AB538" s="136"/>
      <c r="AC538" s="136"/>
      <c r="AD538" s="133"/>
      <c r="AE538" s="137"/>
      <c r="AF538" s="135"/>
      <c r="AG538" s="134"/>
      <c r="AH538" s="131"/>
      <c r="AI538" s="131"/>
      <c r="AJ538" s="131"/>
      <c r="AK538" s="131"/>
      <c r="AL538" s="138">
        <f t="shared" si="61"/>
        <v>1</v>
      </c>
      <c r="AN538" s="73"/>
      <c r="AO538" s="50"/>
      <c r="AP538" s="50"/>
      <c r="AQ538" s="50"/>
      <c r="AR538" s="50"/>
      <c r="AS538" s="50"/>
      <c r="AT538" s="50"/>
      <c r="AV538" s="50"/>
    </row>
    <row r="539" spans="1:48" ht="45" customHeight="1">
      <c r="A539" s="266">
        <v>360017</v>
      </c>
      <c r="B539" s="204">
        <v>2020</v>
      </c>
      <c r="C539" s="141"/>
      <c r="D539" s="210"/>
      <c r="E539" s="210" t="s">
        <v>156</v>
      </c>
      <c r="F539" s="131"/>
      <c r="G539" s="210"/>
      <c r="H539" s="210" t="s">
        <v>1606</v>
      </c>
      <c r="I539" s="229" t="s">
        <v>135</v>
      </c>
      <c r="J539" s="229" t="s">
        <v>362</v>
      </c>
      <c r="K539" s="155">
        <v>3</v>
      </c>
      <c r="L539" s="234" t="str">
        <f>IF(ISERROR(VLOOKUP(K539,Eje_Pilar_Prop!$C$2:$E$104,2,FALSE))," ",VLOOKUP(K539,Eje_Pilar_Prop!$C$2:$E$104,2,FALSE))</f>
        <v>Igualdad y autonomía para una Bogotá incluyente</v>
      </c>
      <c r="M539" s="234" t="str">
        <f>IF(ISERROR(VLOOKUP(K539,Eje_Pilar_Prop!$C$2:$E$104,3,FALSE))," ",VLOOKUP(K539,Eje_Pilar_Prop!$C$2:$E$104,3,FALSE))</f>
        <v>Pilar 1 Igualdad de Calidad de Vida</v>
      </c>
      <c r="N539" s="157">
        <v>1475</v>
      </c>
      <c r="O539" s="239"/>
      <c r="P539" s="204" t="s">
        <v>1632</v>
      </c>
      <c r="Q539" s="239">
        <v>18840</v>
      </c>
      <c r="R539" s="65"/>
      <c r="S539" s="48"/>
      <c r="T539" s="158">
        <v>0</v>
      </c>
      <c r="U539" s="242">
        <v>0</v>
      </c>
      <c r="V539" s="251">
        <f t="shared" si="62"/>
        <v>18840</v>
      </c>
      <c r="W539" s="306">
        <v>18840</v>
      </c>
      <c r="X539" s="135"/>
      <c r="Y539" s="135"/>
      <c r="Z539" s="135"/>
      <c r="AA539" s="136"/>
      <c r="AB539" s="136"/>
      <c r="AC539" s="136"/>
      <c r="AD539" s="133"/>
      <c r="AE539" s="137"/>
      <c r="AF539" s="135"/>
      <c r="AG539" s="134"/>
      <c r="AH539" s="131"/>
      <c r="AI539" s="131"/>
      <c r="AJ539" s="131"/>
      <c r="AK539" s="131"/>
      <c r="AL539" s="138">
        <f t="shared" si="61"/>
        <v>1</v>
      </c>
      <c r="AN539" s="73">
        <f>IF(SUMPRODUCT((A$14:A539=A539)*(B$14:B539=B539)*(D$14:D539=D539))&gt;1,0,1)</f>
        <v>1</v>
      </c>
      <c r="AO539" s="50" t="str">
        <f t="shared" si="57"/>
        <v>Otros gastos</v>
      </c>
      <c r="AP539" s="50">
        <f t="shared" si="58"/>
        <v>1</v>
      </c>
      <c r="AQ539" s="50">
        <f>IF(ISBLANK(G539),1,IFERROR(VLOOKUP(G539,Tipo!$C$12:$C$27,1,FALSE),"NO"))</f>
        <v>1</v>
      </c>
      <c r="AR539" s="50" t="str">
        <f t="shared" si="59"/>
        <v>Inversión</v>
      </c>
      <c r="AS539" s="50" t="str">
        <f>IF(ISBLANK(K539),1,IFERROR(VLOOKUP(K539,Eje_Pilar_Prop!C438:C539,1,FALSE),"NO"))</f>
        <v>NO</v>
      </c>
      <c r="AT539" s="50">
        <f t="shared" si="56"/>
        <v>1</v>
      </c>
      <c r="AU539" s="38">
        <f t="shared" si="60"/>
        <v>1</v>
      </c>
      <c r="AV539" s="50" t="str">
        <f t="shared" si="54"/>
        <v>Bogotá Mejor para Todos</v>
      </c>
    </row>
    <row r="540" spans="1:48" ht="45" customHeight="1">
      <c r="A540" s="266"/>
      <c r="B540" s="204">
        <v>2020</v>
      </c>
      <c r="C540" s="141"/>
      <c r="D540" s="210"/>
      <c r="E540" s="210" t="s">
        <v>156</v>
      </c>
      <c r="F540" s="131"/>
      <c r="G540" s="210"/>
      <c r="H540" s="210" t="s">
        <v>1934</v>
      </c>
      <c r="I540" s="229" t="s">
        <v>134</v>
      </c>
      <c r="J540" s="229" t="s">
        <v>165</v>
      </c>
      <c r="K540" s="155"/>
      <c r="L540" s="234"/>
      <c r="M540" s="234"/>
      <c r="N540" s="265" t="s">
        <v>1808</v>
      </c>
      <c r="O540" s="239" t="s">
        <v>1936</v>
      </c>
      <c r="P540" s="204" t="s">
        <v>1081</v>
      </c>
      <c r="Q540" s="239">
        <v>82420800</v>
      </c>
      <c r="R540" s="65"/>
      <c r="S540" s="48"/>
      <c r="T540" s="158">
        <v>0</v>
      </c>
      <c r="U540" s="242">
        <v>0</v>
      </c>
      <c r="V540" s="251">
        <f t="shared" si="62"/>
        <v>82420800</v>
      </c>
      <c r="W540" s="257">
        <v>82420800</v>
      </c>
      <c r="X540" s="135"/>
      <c r="Y540" s="135"/>
      <c r="Z540" s="135"/>
      <c r="AA540" s="136"/>
      <c r="AB540" s="136"/>
      <c r="AC540" s="136"/>
      <c r="AD540" s="133"/>
      <c r="AE540" s="137"/>
      <c r="AF540" s="135"/>
      <c r="AG540" s="134"/>
      <c r="AH540" s="131"/>
      <c r="AI540" s="131"/>
      <c r="AJ540" s="131"/>
      <c r="AK540" s="131"/>
      <c r="AL540" s="138">
        <f t="shared" si="61"/>
        <v>1</v>
      </c>
      <c r="AN540" s="73"/>
      <c r="AO540" s="50"/>
      <c r="AP540" s="50"/>
      <c r="AQ540" s="50"/>
      <c r="AR540" s="50"/>
      <c r="AS540" s="50"/>
      <c r="AT540" s="50"/>
      <c r="AV540" s="50"/>
    </row>
    <row r="541" spans="1:48" ht="45" customHeight="1">
      <c r="A541" s="266" t="s">
        <v>1917</v>
      </c>
      <c r="B541" s="270">
        <v>2020</v>
      </c>
      <c r="C541" s="141"/>
      <c r="D541" s="210"/>
      <c r="E541" s="210" t="s">
        <v>156</v>
      </c>
      <c r="F541" s="131"/>
      <c r="G541" s="210"/>
      <c r="H541" s="210" t="s">
        <v>1920</v>
      </c>
      <c r="I541" s="229" t="s">
        <v>134</v>
      </c>
      <c r="J541" s="229" t="s">
        <v>165</v>
      </c>
      <c r="K541" s="155"/>
      <c r="L541" s="234"/>
      <c r="M541" s="234"/>
      <c r="N541" s="157" t="s">
        <v>1808</v>
      </c>
      <c r="O541" s="239" t="s">
        <v>1916</v>
      </c>
      <c r="P541" s="204" t="s">
        <v>1915</v>
      </c>
      <c r="Q541" s="239">
        <v>936600</v>
      </c>
      <c r="R541" s="65"/>
      <c r="S541" s="48"/>
      <c r="T541" s="158">
        <v>0</v>
      </c>
      <c r="U541" s="242">
        <v>0</v>
      </c>
      <c r="V541" s="251">
        <f t="shared" si="62"/>
        <v>936600</v>
      </c>
      <c r="W541" s="257">
        <v>936600</v>
      </c>
      <c r="X541" s="135"/>
      <c r="Y541" s="135"/>
      <c r="Z541" s="135"/>
      <c r="AA541" s="136"/>
      <c r="AB541" s="136"/>
      <c r="AC541" s="136"/>
      <c r="AD541" s="133"/>
      <c r="AE541" s="137"/>
      <c r="AF541" s="135"/>
      <c r="AG541" s="134"/>
      <c r="AH541" s="131"/>
      <c r="AI541" s="131"/>
      <c r="AJ541" s="131"/>
      <c r="AK541" s="131"/>
      <c r="AL541" s="138">
        <f t="shared" si="61"/>
        <v>1</v>
      </c>
      <c r="AN541" s="73"/>
      <c r="AO541" s="50"/>
      <c r="AP541" s="50"/>
      <c r="AQ541" s="50"/>
      <c r="AR541" s="50"/>
      <c r="AS541" s="50"/>
      <c r="AT541" s="50"/>
      <c r="AV541" s="50"/>
    </row>
    <row r="542" spans="1:48" ht="45" customHeight="1">
      <c r="A542" s="266" t="s">
        <v>1918</v>
      </c>
      <c r="B542" s="270">
        <v>2020</v>
      </c>
      <c r="C542" s="141"/>
      <c r="D542" s="210"/>
      <c r="E542" s="210" t="s">
        <v>156</v>
      </c>
      <c r="F542" s="131"/>
      <c r="G542" s="210"/>
      <c r="H542" s="210" t="s">
        <v>1813</v>
      </c>
      <c r="I542" s="229" t="s">
        <v>134</v>
      </c>
      <c r="J542" s="229" t="s">
        <v>165</v>
      </c>
      <c r="K542" s="155"/>
      <c r="L542" s="234"/>
      <c r="M542" s="234"/>
      <c r="N542" s="157" t="s">
        <v>1808</v>
      </c>
      <c r="O542" s="239" t="s">
        <v>1916</v>
      </c>
      <c r="P542" s="204" t="s">
        <v>1915</v>
      </c>
      <c r="Q542" s="239">
        <v>936600</v>
      </c>
      <c r="R542" s="65"/>
      <c r="S542" s="48"/>
      <c r="T542" s="158">
        <v>0</v>
      </c>
      <c r="U542" s="242">
        <v>0</v>
      </c>
      <c r="V542" s="251">
        <f t="shared" si="62"/>
        <v>936600</v>
      </c>
      <c r="W542" s="257">
        <v>936600</v>
      </c>
      <c r="X542" s="135"/>
      <c r="Y542" s="135"/>
      <c r="Z542" s="135"/>
      <c r="AA542" s="136"/>
      <c r="AB542" s="136"/>
      <c r="AC542" s="136"/>
      <c r="AD542" s="133"/>
      <c r="AE542" s="137"/>
      <c r="AF542" s="135"/>
      <c r="AG542" s="134"/>
      <c r="AH542" s="131"/>
      <c r="AI542" s="131"/>
      <c r="AJ542" s="131"/>
      <c r="AK542" s="131"/>
      <c r="AL542" s="138">
        <f t="shared" si="61"/>
        <v>1</v>
      </c>
      <c r="AN542" s="73"/>
      <c r="AO542" s="50"/>
      <c r="AP542" s="50"/>
      <c r="AQ542" s="50"/>
      <c r="AR542" s="50"/>
      <c r="AS542" s="50"/>
      <c r="AT542" s="50"/>
      <c r="AV542" s="50"/>
    </row>
    <row r="543" spans="1:48" ht="45" customHeight="1">
      <c r="A543" s="266" t="s">
        <v>1919</v>
      </c>
      <c r="B543" s="270">
        <v>2020</v>
      </c>
      <c r="C543" s="141"/>
      <c r="D543" s="210"/>
      <c r="E543" s="210" t="s">
        <v>156</v>
      </c>
      <c r="F543" s="131"/>
      <c r="G543" s="210"/>
      <c r="H543" s="210" t="s">
        <v>1921</v>
      </c>
      <c r="I543" s="229" t="s">
        <v>134</v>
      </c>
      <c r="J543" s="229" t="s">
        <v>165</v>
      </c>
      <c r="K543" s="155"/>
      <c r="L543" s="234"/>
      <c r="M543" s="234"/>
      <c r="N543" s="157" t="s">
        <v>1808</v>
      </c>
      <c r="O543" s="239" t="s">
        <v>1916</v>
      </c>
      <c r="P543" s="204" t="s">
        <v>1915</v>
      </c>
      <c r="Q543" s="239">
        <v>936600</v>
      </c>
      <c r="R543" s="65"/>
      <c r="S543" s="48"/>
      <c r="T543" s="158">
        <v>0</v>
      </c>
      <c r="U543" s="242">
        <v>0</v>
      </c>
      <c r="V543" s="251">
        <f t="shared" si="62"/>
        <v>936600</v>
      </c>
      <c r="W543" s="257">
        <v>936600</v>
      </c>
      <c r="X543" s="135"/>
      <c r="Y543" s="135"/>
      <c r="Z543" s="135"/>
      <c r="AA543" s="136"/>
      <c r="AB543" s="136"/>
      <c r="AC543" s="136"/>
      <c r="AD543" s="133"/>
      <c r="AE543" s="137"/>
      <c r="AF543" s="135"/>
      <c r="AG543" s="134"/>
      <c r="AH543" s="131"/>
      <c r="AI543" s="131"/>
      <c r="AJ543" s="131"/>
      <c r="AK543" s="131"/>
      <c r="AL543" s="138">
        <f t="shared" si="61"/>
        <v>1</v>
      </c>
      <c r="AN543" s="73"/>
      <c r="AO543" s="50"/>
      <c r="AP543" s="50"/>
      <c r="AQ543" s="50"/>
      <c r="AR543" s="50"/>
      <c r="AS543" s="50"/>
      <c r="AT543" s="50"/>
      <c r="AV543" s="50"/>
    </row>
    <row r="544" spans="1:48" ht="45" customHeight="1">
      <c r="A544" s="266" t="s">
        <v>1924</v>
      </c>
      <c r="B544" s="270">
        <v>2020</v>
      </c>
      <c r="C544" s="141"/>
      <c r="D544" s="210"/>
      <c r="E544" s="210" t="s">
        <v>156</v>
      </c>
      <c r="F544" s="131"/>
      <c r="G544" s="210"/>
      <c r="H544" s="210" t="s">
        <v>1927</v>
      </c>
      <c r="I544" s="229" t="s">
        <v>134</v>
      </c>
      <c r="J544" s="229" t="s">
        <v>165</v>
      </c>
      <c r="K544" s="155"/>
      <c r="L544" s="234"/>
      <c r="M544" s="234"/>
      <c r="N544" s="157" t="s">
        <v>1808</v>
      </c>
      <c r="O544" s="265" t="s">
        <v>1923</v>
      </c>
      <c r="P544" s="204" t="s">
        <v>1922</v>
      </c>
      <c r="Q544" s="239">
        <v>936600</v>
      </c>
      <c r="R544" s="65"/>
      <c r="S544" s="48"/>
      <c r="T544" s="158">
        <v>0</v>
      </c>
      <c r="U544" s="242">
        <v>0</v>
      </c>
      <c r="V544" s="251">
        <f t="shared" si="62"/>
        <v>936600</v>
      </c>
      <c r="W544" s="257">
        <v>936600</v>
      </c>
      <c r="X544" s="135"/>
      <c r="Y544" s="135"/>
      <c r="Z544" s="135"/>
      <c r="AA544" s="136"/>
      <c r="AB544" s="136"/>
      <c r="AC544" s="136"/>
      <c r="AD544" s="133"/>
      <c r="AE544" s="137"/>
      <c r="AF544" s="135"/>
      <c r="AG544" s="134"/>
      <c r="AH544" s="131"/>
      <c r="AI544" s="131"/>
      <c r="AJ544" s="131"/>
      <c r="AK544" s="131"/>
      <c r="AL544" s="138">
        <f t="shared" si="61"/>
        <v>1</v>
      </c>
      <c r="AN544" s="73"/>
      <c r="AO544" s="50"/>
      <c r="AP544" s="50"/>
      <c r="AQ544" s="50"/>
      <c r="AR544" s="50"/>
      <c r="AS544" s="50"/>
      <c r="AT544" s="50"/>
      <c r="AV544" s="50"/>
    </row>
    <row r="545" spans="1:48" ht="45" customHeight="1">
      <c r="A545" s="266" t="s">
        <v>1925</v>
      </c>
      <c r="B545" s="270">
        <v>2020</v>
      </c>
      <c r="C545" s="141"/>
      <c r="D545" s="210"/>
      <c r="E545" s="210" t="s">
        <v>156</v>
      </c>
      <c r="F545" s="131"/>
      <c r="G545" s="210"/>
      <c r="H545" s="210" t="s">
        <v>1813</v>
      </c>
      <c r="I545" s="229" t="s">
        <v>134</v>
      </c>
      <c r="J545" s="229" t="s">
        <v>165</v>
      </c>
      <c r="K545" s="155"/>
      <c r="L545" s="234"/>
      <c r="M545" s="234"/>
      <c r="N545" s="157" t="s">
        <v>1808</v>
      </c>
      <c r="O545" s="265" t="s">
        <v>1923</v>
      </c>
      <c r="P545" s="204" t="s">
        <v>1922</v>
      </c>
      <c r="Q545" s="239">
        <v>936600</v>
      </c>
      <c r="R545" s="65"/>
      <c r="S545" s="48"/>
      <c r="T545" s="158">
        <v>0</v>
      </c>
      <c r="U545" s="242">
        <v>0</v>
      </c>
      <c r="V545" s="251">
        <f t="shared" si="62"/>
        <v>936600</v>
      </c>
      <c r="W545" s="257">
        <v>936600</v>
      </c>
      <c r="X545" s="135"/>
      <c r="Y545" s="135"/>
      <c r="Z545" s="135"/>
      <c r="AA545" s="136"/>
      <c r="AB545" s="136"/>
      <c r="AC545" s="136"/>
      <c r="AD545" s="133"/>
      <c r="AE545" s="137"/>
      <c r="AF545" s="135"/>
      <c r="AG545" s="134"/>
      <c r="AH545" s="131"/>
      <c r="AI545" s="131"/>
      <c r="AJ545" s="131"/>
      <c r="AK545" s="131"/>
      <c r="AL545" s="138">
        <f t="shared" si="61"/>
        <v>1</v>
      </c>
      <c r="AN545" s="73"/>
      <c r="AO545" s="50"/>
      <c r="AP545" s="50"/>
      <c r="AQ545" s="50"/>
      <c r="AR545" s="50"/>
      <c r="AS545" s="50"/>
      <c r="AT545" s="50"/>
      <c r="AV545" s="50"/>
    </row>
    <row r="546" spans="1:48" ht="45" customHeight="1">
      <c r="A546" s="266" t="s">
        <v>1926</v>
      </c>
      <c r="B546" s="270">
        <v>2020</v>
      </c>
      <c r="C546" s="141"/>
      <c r="D546" s="210"/>
      <c r="E546" s="210" t="s">
        <v>156</v>
      </c>
      <c r="F546" s="131"/>
      <c r="G546" s="210"/>
      <c r="H546" s="210" t="s">
        <v>1652</v>
      </c>
      <c r="I546" s="229" t="s">
        <v>134</v>
      </c>
      <c r="J546" s="229" t="s">
        <v>165</v>
      </c>
      <c r="K546" s="155"/>
      <c r="L546" s="234"/>
      <c r="M546" s="234"/>
      <c r="N546" s="157" t="s">
        <v>1808</v>
      </c>
      <c r="O546" s="265" t="s">
        <v>1923</v>
      </c>
      <c r="P546" s="204" t="s">
        <v>1922</v>
      </c>
      <c r="Q546" s="239">
        <v>936600</v>
      </c>
      <c r="R546" s="65"/>
      <c r="S546" s="48"/>
      <c r="T546" s="158">
        <v>0</v>
      </c>
      <c r="U546" s="242">
        <v>0</v>
      </c>
      <c r="V546" s="251">
        <f t="shared" si="62"/>
        <v>936600</v>
      </c>
      <c r="W546" s="257">
        <v>936600</v>
      </c>
      <c r="X546" s="135"/>
      <c r="Y546" s="135"/>
      <c r="Z546" s="135"/>
      <c r="AA546" s="136"/>
      <c r="AB546" s="136"/>
      <c r="AC546" s="136"/>
      <c r="AD546" s="133"/>
      <c r="AE546" s="137"/>
      <c r="AF546" s="135"/>
      <c r="AG546" s="134"/>
      <c r="AH546" s="131"/>
      <c r="AI546" s="131"/>
      <c r="AJ546" s="131"/>
      <c r="AK546" s="131"/>
      <c r="AL546" s="138">
        <f t="shared" si="61"/>
        <v>1</v>
      </c>
      <c r="AN546" s="73"/>
      <c r="AO546" s="50"/>
      <c r="AP546" s="50"/>
      <c r="AQ546" s="50"/>
      <c r="AR546" s="50"/>
      <c r="AS546" s="50"/>
      <c r="AT546" s="50"/>
      <c r="AV546" s="50"/>
    </row>
    <row r="547" spans="1:48" ht="45" customHeight="1">
      <c r="A547" s="279"/>
      <c r="B547" s="204">
        <v>2020</v>
      </c>
      <c r="C547" s="141"/>
      <c r="D547" s="210"/>
      <c r="E547" s="210" t="s">
        <v>156</v>
      </c>
      <c r="F547" s="131"/>
      <c r="G547" s="210"/>
      <c r="H547" s="210" t="s">
        <v>1608</v>
      </c>
      <c r="I547" s="229" t="s">
        <v>135</v>
      </c>
      <c r="J547" s="229" t="s">
        <v>362</v>
      </c>
      <c r="K547" s="155"/>
      <c r="L547" s="234" t="str">
        <f>IF(ISERROR(VLOOKUP(K547,Eje_Pilar_Prop!$C$2:$E$104,2,FALSE))," ",VLOOKUP(K547,Eje_Pilar_Prop!$C$2:$E$104,2,FALSE))</f>
        <v xml:space="preserve"> </v>
      </c>
      <c r="M547" s="234" t="str">
        <f>IF(ISERROR(VLOOKUP(K547,Eje_Pilar_Prop!$C$2:$E$104,3,FALSE))," ",VLOOKUP(K547,Eje_Pilar_Prop!$C$2:$E$104,3,FALSE))</f>
        <v xml:space="preserve"> </v>
      </c>
      <c r="N547" s="157">
        <v>1475</v>
      </c>
      <c r="O547" s="239" t="s">
        <v>1972</v>
      </c>
      <c r="P547" s="204" t="s">
        <v>1634</v>
      </c>
      <c r="Q547" s="239">
        <v>15680</v>
      </c>
      <c r="R547" s="65"/>
      <c r="S547" s="48"/>
      <c r="T547" s="158">
        <v>0</v>
      </c>
      <c r="U547" s="242">
        <v>0</v>
      </c>
      <c r="V547" s="251">
        <f t="shared" si="62"/>
        <v>15680</v>
      </c>
      <c r="W547" s="306">
        <v>15680</v>
      </c>
      <c r="X547" s="135"/>
      <c r="Y547" s="135"/>
      <c r="Z547" s="135"/>
      <c r="AA547" s="136"/>
      <c r="AB547" s="136"/>
      <c r="AC547" s="136"/>
      <c r="AD547" s="133"/>
      <c r="AE547" s="137"/>
      <c r="AF547" s="135"/>
      <c r="AG547" s="134"/>
      <c r="AH547" s="131"/>
      <c r="AI547" s="131"/>
      <c r="AJ547" s="131"/>
      <c r="AK547" s="131"/>
      <c r="AL547" s="138">
        <f t="shared" si="61"/>
        <v>1</v>
      </c>
      <c r="AN547" s="73">
        <f>IF(SUMPRODUCT((A$14:A547=A547)*(B$14:B547=B547)*(D$14:D547=D547))&gt;1,0,1)</f>
        <v>0</v>
      </c>
      <c r="AO547" s="50" t="str">
        <f t="shared" si="57"/>
        <v>Otros gastos</v>
      </c>
      <c r="AP547" s="50">
        <f t="shared" si="58"/>
        <v>1</v>
      </c>
      <c r="AQ547" s="50">
        <f>IF(ISBLANK(G547),1,IFERROR(VLOOKUP(G547,Tipo!$C$12:$C$27,1,FALSE),"NO"))</f>
        <v>1</v>
      </c>
      <c r="AR547" s="50" t="str">
        <f t="shared" si="59"/>
        <v>Inversión</v>
      </c>
      <c r="AS547" s="50">
        <f>IF(ISBLANK(K547),1,IFERROR(VLOOKUP(K547,Eje_Pilar_Prop!C439:C540,1,FALSE),"NO"))</f>
        <v>1</v>
      </c>
      <c r="AT547" s="50">
        <f t="shared" si="56"/>
        <v>1</v>
      </c>
      <c r="AU547" s="38">
        <f t="shared" si="60"/>
        <v>1</v>
      </c>
      <c r="AV547" s="50" t="str">
        <f t="shared" si="54"/>
        <v>Bogotá Mejor para Todos</v>
      </c>
    </row>
    <row r="548" spans="1:48" ht="45" customHeight="1">
      <c r="A548" s="204">
        <v>2</v>
      </c>
      <c r="B548" s="204">
        <v>2019</v>
      </c>
      <c r="C548" s="131" t="s">
        <v>449</v>
      </c>
      <c r="D548" s="210" t="s">
        <v>1478</v>
      </c>
      <c r="E548" s="210" t="s">
        <v>140</v>
      </c>
      <c r="F548" s="210" t="s">
        <v>34</v>
      </c>
      <c r="G548" s="210" t="s">
        <v>161</v>
      </c>
      <c r="H548" s="229" t="s">
        <v>1542</v>
      </c>
      <c r="I548" s="229" t="s">
        <v>135</v>
      </c>
      <c r="J548" s="229" t="s">
        <v>362</v>
      </c>
      <c r="K548" s="139">
        <v>45</v>
      </c>
      <c r="L548" s="234" t="str">
        <f>IF(ISERROR(VLOOKUP(K548,Eje_Pilar_Prop!$C$2:$E$104,2,FALSE))," ",VLOOKUP(K548,Eje_Pilar_Prop!$C$2:$E$104,2,FALSE))</f>
        <v>Gobernanza e influencia local, regional e internacional</v>
      </c>
      <c r="M548" s="234" t="str">
        <f>IF(ISERROR(VLOOKUP(K548,Eje_Pilar_Prop!$C$2:$E$104,3,FALSE))," ",VLOOKUP(K548,Eje_Pilar_Prop!$C$2:$E$104,3,FALSE))</f>
        <v>Eje Transversal 4 Gobierno Legitimo, Fortalecimiento Local y Eficiencia</v>
      </c>
      <c r="N548" s="204">
        <v>1501</v>
      </c>
      <c r="O548" s="133"/>
      <c r="P548" s="204" t="s">
        <v>1609</v>
      </c>
      <c r="Q548" s="239">
        <v>0</v>
      </c>
      <c r="R548" s="65"/>
      <c r="S548" s="48"/>
      <c r="T548" s="195">
        <v>2</v>
      </c>
      <c r="U548" s="243">
        <v>23340000</v>
      </c>
      <c r="V548" s="251">
        <f t="shared" si="55"/>
        <v>23340000</v>
      </c>
      <c r="W548" s="257">
        <v>23340000</v>
      </c>
      <c r="X548" s="135">
        <v>43481</v>
      </c>
      <c r="Y548" s="135">
        <v>43486</v>
      </c>
      <c r="Z548" s="135">
        <v>43951</v>
      </c>
      <c r="AA548" s="136">
        <v>346</v>
      </c>
      <c r="AB548" s="139">
        <v>3</v>
      </c>
      <c r="AC548" s="136">
        <v>120</v>
      </c>
      <c r="AD548" s="162"/>
      <c r="AE548" s="137"/>
      <c r="AF548" s="135"/>
      <c r="AG548" s="134"/>
      <c r="AH548" s="131"/>
      <c r="AI548" s="131" t="s">
        <v>1474</v>
      </c>
      <c r="AJ548" s="131"/>
      <c r="AK548" s="131"/>
      <c r="AL548" s="138">
        <f t="shared" si="61"/>
        <v>1</v>
      </c>
      <c r="AN548" s="73">
        <f>IF(SUMPRODUCT((A$14:A548=A548)*(B$14:B548=B548)*(D$14:D548=D548))&gt;1,0,1)</f>
        <v>1</v>
      </c>
      <c r="AO548" s="50" t="str">
        <f t="shared" si="57"/>
        <v>Contratos de prestación de servicios profesionales y de apoyo a la gestión</v>
      </c>
      <c r="AP548" s="50" t="str">
        <f t="shared" si="58"/>
        <v>Contratación directa</v>
      </c>
      <c r="AQ548" s="50" t="str">
        <f>IF(ISBLANK(G548),1,IFERROR(VLOOKUP(G548,Tipo!$C$12:$C$27,1,FALSE),"NO"))</f>
        <v>Prestación de servicios profesionales y de apoyo a la gestión, o para la ejecución de trabajos artísticos que sólo puedan encomendarse a determinadas personas naturales;</v>
      </c>
      <c r="AR548" s="50" t="str">
        <f t="shared" si="59"/>
        <v>Inversión</v>
      </c>
      <c r="AS548" s="50" t="str">
        <f>IF(ISBLANK(K548),1,IFERROR(VLOOKUP(K548,Eje_Pilar_Prop!C440:C541,1,FALSE),"NO"))</f>
        <v>NO</v>
      </c>
      <c r="AT548" s="50" t="str">
        <f t="shared" si="56"/>
        <v>NO</v>
      </c>
      <c r="AU548" s="38" t="str">
        <f t="shared" si="60"/>
        <v>NO</v>
      </c>
      <c r="AV548" s="50" t="str">
        <f t="shared" si="54"/>
        <v>Bogotá Mejor para Todos</v>
      </c>
    </row>
    <row r="549" spans="1:48" ht="45" customHeight="1">
      <c r="A549" s="204">
        <v>3</v>
      </c>
      <c r="B549" s="204">
        <v>2019</v>
      </c>
      <c r="C549" s="131" t="s">
        <v>449</v>
      </c>
      <c r="D549" s="210" t="s">
        <v>1479</v>
      </c>
      <c r="E549" s="210" t="s">
        <v>140</v>
      </c>
      <c r="F549" s="210" t="s">
        <v>34</v>
      </c>
      <c r="G549" s="210" t="s">
        <v>161</v>
      </c>
      <c r="H549" s="229" t="s">
        <v>1543</v>
      </c>
      <c r="I549" s="229" t="s">
        <v>135</v>
      </c>
      <c r="J549" s="229" t="s">
        <v>362</v>
      </c>
      <c r="K549" s="139">
        <v>45</v>
      </c>
      <c r="L549" s="234" t="str">
        <f>IF(ISERROR(VLOOKUP(K549,Eje_Pilar_Prop!$C$2:$E$104,2,FALSE))," ",VLOOKUP(K549,Eje_Pilar_Prop!$C$2:$E$104,2,FALSE))</f>
        <v>Gobernanza e influencia local, regional e internacional</v>
      </c>
      <c r="M549" s="234" t="str">
        <f>IF(ISERROR(VLOOKUP(K549,Eje_Pilar_Prop!$C$2:$E$104,3,FALSE))," ",VLOOKUP(K549,Eje_Pilar_Prop!$C$2:$E$104,3,FALSE))</f>
        <v>Eje Transversal 4 Gobierno Legitimo, Fortalecimiento Local y Eficiencia</v>
      </c>
      <c r="N549" s="204">
        <v>1501</v>
      </c>
      <c r="O549" s="133"/>
      <c r="P549" s="204" t="s">
        <v>1610</v>
      </c>
      <c r="Q549" s="239">
        <v>0</v>
      </c>
      <c r="R549" s="65"/>
      <c r="S549" s="48"/>
      <c r="T549" s="195">
        <v>3</v>
      </c>
      <c r="U549" s="243">
        <v>6500000</v>
      </c>
      <c r="V549" s="251">
        <f t="shared" si="55"/>
        <v>6500000</v>
      </c>
      <c r="W549" s="257">
        <v>6500000</v>
      </c>
      <c r="X549" s="135">
        <v>43481</v>
      </c>
      <c r="Y549" s="135">
        <v>43481</v>
      </c>
      <c r="Z549" s="135">
        <v>43936</v>
      </c>
      <c r="AA549" s="136">
        <v>300</v>
      </c>
      <c r="AB549" s="139">
        <v>4</v>
      </c>
      <c r="AC549" s="136">
        <v>46</v>
      </c>
      <c r="AD549" s="162"/>
      <c r="AE549" s="137"/>
      <c r="AF549" s="135"/>
      <c r="AG549" s="134"/>
      <c r="AH549" s="131"/>
      <c r="AI549" s="131" t="s">
        <v>1474</v>
      </c>
      <c r="AJ549" s="131"/>
      <c r="AK549" s="131"/>
      <c r="AL549" s="138">
        <f t="shared" si="61"/>
        <v>1</v>
      </c>
      <c r="AN549" s="73">
        <f>IF(SUMPRODUCT((A$14:A549=A549)*(B$14:B549=B549)*(D$14:D549=D549))&gt;1,0,1)</f>
        <v>1</v>
      </c>
      <c r="AO549" s="50" t="str">
        <f t="shared" si="57"/>
        <v>Contratos de prestación de servicios profesionales y de apoyo a la gestión</v>
      </c>
      <c r="AP549" s="50" t="str">
        <f t="shared" si="58"/>
        <v>Contratación directa</v>
      </c>
      <c r="AQ549" s="50" t="str">
        <f>IF(ISBLANK(G549),1,IFERROR(VLOOKUP(G549,Tipo!$C$12:$C$27,1,FALSE),"NO"))</f>
        <v>Prestación de servicios profesionales y de apoyo a la gestión, o para la ejecución de trabajos artísticos que sólo puedan encomendarse a determinadas personas naturales;</v>
      </c>
      <c r="AR549" s="50" t="str">
        <f t="shared" si="59"/>
        <v>Inversión</v>
      </c>
      <c r="AS549" s="50" t="str">
        <f>IF(ISBLANK(K549),1,IFERROR(VLOOKUP(K549,Eje_Pilar_Prop!C441:C542,1,FALSE),"NO"))</f>
        <v>NO</v>
      </c>
      <c r="AT549" s="50" t="str">
        <f t="shared" si="56"/>
        <v>NO</v>
      </c>
      <c r="AU549" s="38" t="str">
        <f t="shared" si="60"/>
        <v>NO</v>
      </c>
      <c r="AV549" s="50" t="str">
        <f t="shared" si="54"/>
        <v>Bogotá Mejor para Todos</v>
      </c>
    </row>
    <row r="550" spans="1:48" ht="45" customHeight="1">
      <c r="A550" s="204">
        <v>3</v>
      </c>
      <c r="B550" s="204">
        <v>2019</v>
      </c>
      <c r="C550" s="131" t="s">
        <v>449</v>
      </c>
      <c r="D550" s="210" t="s">
        <v>1479</v>
      </c>
      <c r="E550" s="210" t="s">
        <v>140</v>
      </c>
      <c r="F550" s="210"/>
      <c r="G550" s="210" t="s">
        <v>161</v>
      </c>
      <c r="H550" s="229" t="s">
        <v>1544</v>
      </c>
      <c r="I550" s="229" t="s">
        <v>135</v>
      </c>
      <c r="J550" s="229" t="s">
        <v>362</v>
      </c>
      <c r="K550" s="139">
        <v>45</v>
      </c>
      <c r="L550" s="234" t="str">
        <f>IF(ISERROR(VLOOKUP(K550,Eje_Pilar_Prop!$C$2:$E$104,2,FALSE))," ",VLOOKUP(K550,Eje_Pilar_Prop!$C$2:$E$104,2,FALSE))</f>
        <v>Gobernanza e influencia local, regional e internacional</v>
      </c>
      <c r="M550" s="234" t="str">
        <f>IF(ISERROR(VLOOKUP(K550,Eje_Pilar_Prop!$C$2:$E$104,3,FALSE))," ",VLOOKUP(K550,Eje_Pilar_Prop!$C$2:$E$104,3,FALSE))</f>
        <v>Eje Transversal 4 Gobierno Legitimo, Fortalecimiento Local y Eficiencia</v>
      </c>
      <c r="N550" s="204">
        <v>1501</v>
      </c>
      <c r="O550" s="133"/>
      <c r="P550" s="204" t="s">
        <v>1610</v>
      </c>
      <c r="Q550" s="239">
        <v>0</v>
      </c>
      <c r="R550" s="65"/>
      <c r="S550" s="48"/>
      <c r="T550" s="195">
        <v>4</v>
      </c>
      <c r="U550" s="243">
        <v>3250000</v>
      </c>
      <c r="V550" s="251">
        <f t="shared" si="55"/>
        <v>3250000</v>
      </c>
      <c r="W550" s="257">
        <v>3250000</v>
      </c>
      <c r="X550" s="135">
        <v>43481</v>
      </c>
      <c r="Y550" s="135">
        <v>43481</v>
      </c>
      <c r="Z550" s="135">
        <v>43936</v>
      </c>
      <c r="AA550" s="136">
        <v>300</v>
      </c>
      <c r="AB550" s="139">
        <v>2</v>
      </c>
      <c r="AC550" s="136">
        <v>46</v>
      </c>
      <c r="AD550" s="162"/>
      <c r="AE550" s="137"/>
      <c r="AF550" s="135"/>
      <c r="AG550" s="134"/>
      <c r="AH550" s="131"/>
      <c r="AI550" s="131" t="s">
        <v>1474</v>
      </c>
      <c r="AJ550" s="131"/>
      <c r="AK550" s="131"/>
      <c r="AL550" s="138">
        <f t="shared" si="61"/>
        <v>1</v>
      </c>
      <c r="AN550" s="73">
        <f>IF(SUMPRODUCT((A$14:A550=A550)*(B$14:B550=B550)*(D$14:D550=D550))&gt;1,0,1)</f>
        <v>0</v>
      </c>
      <c r="AO550" s="50" t="str">
        <f t="shared" si="57"/>
        <v>Contratos de prestación de servicios profesionales y de apoyo a la gestión</v>
      </c>
      <c r="AP550" s="50">
        <f t="shared" si="58"/>
        <v>1</v>
      </c>
      <c r="AQ550" s="50" t="str">
        <f>IF(ISBLANK(G550),1,IFERROR(VLOOKUP(G550,Tipo!$C$12:$C$27,1,FALSE),"NO"))</f>
        <v>Prestación de servicios profesionales y de apoyo a la gestión, o para la ejecución de trabajos artísticos que sólo puedan encomendarse a determinadas personas naturales;</v>
      </c>
      <c r="AR550" s="50" t="str">
        <f t="shared" si="59"/>
        <v>Inversión</v>
      </c>
      <c r="AS550" s="50" t="str">
        <f>IF(ISBLANK(K550),1,IFERROR(VLOOKUP(K550,Eje_Pilar_Prop!C442:C543,1,FALSE),"NO"))</f>
        <v>NO</v>
      </c>
      <c r="AT550" s="50" t="str">
        <f t="shared" si="56"/>
        <v>NO</v>
      </c>
      <c r="AU550" s="38" t="str">
        <f t="shared" si="60"/>
        <v>NO</v>
      </c>
      <c r="AV550" s="50" t="str">
        <f t="shared" si="54"/>
        <v>Bogotá Mejor para Todos</v>
      </c>
    </row>
    <row r="551" spans="1:48" ht="45" customHeight="1">
      <c r="A551" s="204">
        <v>7</v>
      </c>
      <c r="B551" s="204">
        <v>2019</v>
      </c>
      <c r="C551" s="131" t="s">
        <v>449</v>
      </c>
      <c r="D551" s="210" t="s">
        <v>1480</v>
      </c>
      <c r="E551" s="210" t="s">
        <v>140</v>
      </c>
      <c r="F551" s="210" t="s">
        <v>34</v>
      </c>
      <c r="G551" s="210" t="s">
        <v>161</v>
      </c>
      <c r="H551" s="229" t="s">
        <v>1545</v>
      </c>
      <c r="I551" s="229" t="s">
        <v>135</v>
      </c>
      <c r="J551" s="229" t="s">
        <v>362</v>
      </c>
      <c r="K551" s="139">
        <v>45</v>
      </c>
      <c r="L551" s="234" t="str">
        <f>IF(ISERROR(VLOOKUP(K551,Eje_Pilar_Prop!$C$2:$E$104,2,FALSE))," ",VLOOKUP(K551,Eje_Pilar_Prop!$C$2:$E$104,2,FALSE))</f>
        <v>Gobernanza e influencia local, regional e internacional</v>
      </c>
      <c r="M551" s="234" t="str">
        <f>IF(ISERROR(VLOOKUP(K551,Eje_Pilar_Prop!$C$2:$E$104,3,FALSE))," ",VLOOKUP(K551,Eje_Pilar_Prop!$C$2:$E$104,3,FALSE))</f>
        <v>Eje Transversal 4 Gobierno Legitimo, Fortalecimiento Local y Eficiencia</v>
      </c>
      <c r="N551" s="204">
        <v>1501</v>
      </c>
      <c r="O551" s="133"/>
      <c r="P551" s="204" t="s">
        <v>1611</v>
      </c>
      <c r="Q551" s="239">
        <v>0</v>
      </c>
      <c r="R551" s="65"/>
      <c r="S551" s="48"/>
      <c r="T551" s="195">
        <v>2</v>
      </c>
      <c r="U551" s="243">
        <v>15200000</v>
      </c>
      <c r="V551" s="251">
        <f t="shared" si="55"/>
        <v>15200000</v>
      </c>
      <c r="W551" s="257">
        <v>15200000</v>
      </c>
      <c r="X551" s="135">
        <v>43482</v>
      </c>
      <c r="Y551" s="135">
        <v>43482</v>
      </c>
      <c r="Z551" s="135">
        <v>43951</v>
      </c>
      <c r="AA551" s="136">
        <v>345</v>
      </c>
      <c r="AB551" s="139">
        <v>2</v>
      </c>
      <c r="AC551" s="136">
        <v>60</v>
      </c>
      <c r="AD551" s="162"/>
      <c r="AE551" s="137"/>
      <c r="AF551" s="135"/>
      <c r="AG551" s="134"/>
      <c r="AH551" s="131"/>
      <c r="AI551" s="131" t="s">
        <v>1474</v>
      </c>
      <c r="AJ551" s="131"/>
      <c r="AK551" s="131"/>
      <c r="AL551" s="138">
        <f t="shared" si="61"/>
        <v>1</v>
      </c>
      <c r="AN551" s="73">
        <f>IF(SUMPRODUCT((A$14:A551=A551)*(B$14:B551=B551)*(D$14:D551=D551))&gt;1,0,1)</f>
        <v>1</v>
      </c>
      <c r="AO551" s="50" t="str">
        <f t="shared" si="57"/>
        <v>Contratos de prestación de servicios profesionales y de apoyo a la gestión</v>
      </c>
      <c r="AP551" s="50" t="str">
        <f t="shared" si="58"/>
        <v>Contratación directa</v>
      </c>
      <c r="AQ551" s="50" t="str">
        <f>IF(ISBLANK(G551),1,IFERROR(VLOOKUP(G551,Tipo!$C$12:$C$27,1,FALSE),"NO"))</f>
        <v>Prestación de servicios profesionales y de apoyo a la gestión, o para la ejecución de trabajos artísticos que sólo puedan encomendarse a determinadas personas naturales;</v>
      </c>
      <c r="AR551" s="50" t="str">
        <f t="shared" si="59"/>
        <v>Inversión</v>
      </c>
      <c r="AS551" s="50" t="str">
        <f>IF(ISBLANK(K551),1,IFERROR(VLOOKUP(K551,Eje_Pilar_Prop!C443:C544,1,FALSE),"NO"))</f>
        <v>NO</v>
      </c>
      <c r="AT551" s="50" t="str">
        <f t="shared" si="56"/>
        <v>NO</v>
      </c>
      <c r="AU551" s="38" t="str">
        <f t="shared" si="60"/>
        <v>NO</v>
      </c>
      <c r="AV551" s="50" t="str">
        <f t="shared" si="54"/>
        <v>Bogotá Mejor para Todos</v>
      </c>
    </row>
    <row r="552" spans="1:48" ht="45" customHeight="1">
      <c r="A552" s="204">
        <v>9</v>
      </c>
      <c r="B552" s="204">
        <v>2019</v>
      </c>
      <c r="C552" s="131" t="s">
        <v>449</v>
      </c>
      <c r="D552" s="210" t="s">
        <v>1481</v>
      </c>
      <c r="E552" s="210" t="s">
        <v>140</v>
      </c>
      <c r="F552" s="210" t="s">
        <v>34</v>
      </c>
      <c r="G552" s="210" t="s">
        <v>161</v>
      </c>
      <c r="H552" s="229" t="s">
        <v>1546</v>
      </c>
      <c r="I552" s="229" t="s">
        <v>135</v>
      </c>
      <c r="J552" s="229" t="s">
        <v>362</v>
      </c>
      <c r="K552" s="139">
        <v>45</v>
      </c>
      <c r="L552" s="234" t="str">
        <f>IF(ISERROR(VLOOKUP(K552,Eje_Pilar_Prop!$C$2:$E$104,2,FALSE))," ",VLOOKUP(K552,Eje_Pilar_Prop!$C$2:$E$104,2,FALSE))</f>
        <v>Gobernanza e influencia local, regional e internacional</v>
      </c>
      <c r="M552" s="234" t="str">
        <f>IF(ISERROR(VLOOKUP(K552,Eje_Pilar_Prop!$C$2:$E$104,3,FALSE))," ",VLOOKUP(K552,Eje_Pilar_Prop!$C$2:$E$104,3,FALSE))</f>
        <v>Eje Transversal 4 Gobierno Legitimo, Fortalecimiento Local y Eficiencia</v>
      </c>
      <c r="N552" s="204">
        <v>1501</v>
      </c>
      <c r="O552" s="133"/>
      <c r="P552" s="204" t="s">
        <v>1520</v>
      </c>
      <c r="Q552" s="239">
        <v>0</v>
      </c>
      <c r="R552" s="65"/>
      <c r="S552" s="48"/>
      <c r="T552" s="195">
        <v>2</v>
      </c>
      <c r="U552" s="243">
        <v>15200000</v>
      </c>
      <c r="V552" s="251">
        <f t="shared" si="55"/>
        <v>15200000</v>
      </c>
      <c r="W552" s="257">
        <v>15200000</v>
      </c>
      <c r="X552" s="135">
        <v>43483</v>
      </c>
      <c r="Y552" s="135">
        <v>43486</v>
      </c>
      <c r="Z552" s="135">
        <v>43958</v>
      </c>
      <c r="AA552" s="136">
        <v>344</v>
      </c>
      <c r="AB552" s="139">
        <v>2</v>
      </c>
      <c r="AC552" s="136">
        <v>60</v>
      </c>
      <c r="AD552" s="162"/>
      <c r="AE552" s="137"/>
      <c r="AF552" s="135"/>
      <c r="AG552" s="134"/>
      <c r="AH552" s="131"/>
      <c r="AI552" s="131" t="s">
        <v>1474</v>
      </c>
      <c r="AJ552" s="131"/>
      <c r="AK552" s="131"/>
      <c r="AL552" s="138">
        <f t="shared" si="61"/>
        <v>1</v>
      </c>
      <c r="AN552" s="73">
        <f>IF(SUMPRODUCT((A$14:A552=A552)*(B$14:B552=B552)*(D$14:D552=D552))&gt;1,0,1)</f>
        <v>1</v>
      </c>
      <c r="AO552" s="50" t="str">
        <f t="shared" si="57"/>
        <v>Contratos de prestación de servicios profesionales y de apoyo a la gestión</v>
      </c>
      <c r="AP552" s="50" t="str">
        <f t="shared" si="58"/>
        <v>Contratación directa</v>
      </c>
      <c r="AQ552" s="50" t="str">
        <f>IF(ISBLANK(G552),1,IFERROR(VLOOKUP(G552,Tipo!$C$12:$C$27,1,FALSE),"NO"))</f>
        <v>Prestación de servicios profesionales y de apoyo a la gestión, o para la ejecución de trabajos artísticos que sólo puedan encomendarse a determinadas personas naturales;</v>
      </c>
      <c r="AR552" s="50" t="str">
        <f t="shared" si="59"/>
        <v>Inversión</v>
      </c>
      <c r="AS552" s="50" t="str">
        <f>IF(ISBLANK(K552),1,IFERROR(VLOOKUP(K552,Eje_Pilar_Prop!C444:C545,1,FALSE),"NO"))</f>
        <v>NO</v>
      </c>
      <c r="AT552" s="50" t="str">
        <f t="shared" si="56"/>
        <v>NO</v>
      </c>
      <c r="AU552" s="38" t="str">
        <f t="shared" si="60"/>
        <v>NO</v>
      </c>
      <c r="AV552" s="50" t="str">
        <f t="shared" ref="AV552:AV687" si="63">IF(ISBLANK(J552),1,IFERROR(VLOOKUP(J552,pdd,1,FALSE),"NO"))</f>
        <v>Bogotá Mejor para Todos</v>
      </c>
    </row>
    <row r="553" spans="1:48" ht="45" customHeight="1">
      <c r="A553" s="204">
        <v>10</v>
      </c>
      <c r="B553" s="204">
        <v>2019</v>
      </c>
      <c r="C553" s="131" t="s">
        <v>449</v>
      </c>
      <c r="D553" s="210" t="s">
        <v>1482</v>
      </c>
      <c r="E553" s="210" t="s">
        <v>140</v>
      </c>
      <c r="F553" s="210" t="s">
        <v>34</v>
      </c>
      <c r="G553" s="210" t="s">
        <v>161</v>
      </c>
      <c r="H553" s="229" t="s">
        <v>1547</v>
      </c>
      <c r="I553" s="229" t="s">
        <v>135</v>
      </c>
      <c r="J553" s="229" t="s">
        <v>362</v>
      </c>
      <c r="K553" s="139">
        <v>45</v>
      </c>
      <c r="L553" s="234" t="str">
        <f>IF(ISERROR(VLOOKUP(K553,Eje_Pilar_Prop!$C$2:$E$104,2,FALSE))," ",VLOOKUP(K553,Eje_Pilar_Prop!$C$2:$E$104,2,FALSE))</f>
        <v>Gobernanza e influencia local, regional e internacional</v>
      </c>
      <c r="M553" s="234" t="str">
        <f>IF(ISERROR(VLOOKUP(K553,Eje_Pilar_Prop!$C$2:$E$104,3,FALSE))," ",VLOOKUP(K553,Eje_Pilar_Prop!$C$2:$E$104,3,FALSE))</f>
        <v>Eje Transversal 4 Gobierno Legitimo, Fortalecimiento Local y Eficiencia</v>
      </c>
      <c r="N553" s="204">
        <v>1501</v>
      </c>
      <c r="O553" s="133"/>
      <c r="P553" s="204" t="s">
        <v>1612</v>
      </c>
      <c r="Q553" s="239">
        <v>0</v>
      </c>
      <c r="R553" s="65"/>
      <c r="S553" s="48"/>
      <c r="T553" s="195">
        <v>2</v>
      </c>
      <c r="U553" s="243">
        <v>25200000</v>
      </c>
      <c r="V553" s="251">
        <f t="shared" si="55"/>
        <v>25200000</v>
      </c>
      <c r="W553" s="257">
        <v>25200000</v>
      </c>
      <c r="X553" s="135">
        <v>43486</v>
      </c>
      <c r="Y553" s="135">
        <v>43486</v>
      </c>
      <c r="Z553" s="135">
        <v>43951</v>
      </c>
      <c r="AA553" s="136">
        <v>341</v>
      </c>
      <c r="AB553" s="139">
        <v>3</v>
      </c>
      <c r="AC553" s="136">
        <v>30</v>
      </c>
      <c r="AD553" s="162"/>
      <c r="AE553" s="137"/>
      <c r="AF553" s="135"/>
      <c r="AG553" s="134"/>
      <c r="AH553" s="131"/>
      <c r="AI553" s="131" t="s">
        <v>1474</v>
      </c>
      <c r="AJ553" s="131"/>
      <c r="AK553" s="131"/>
      <c r="AL553" s="138">
        <f t="shared" si="61"/>
        <v>1</v>
      </c>
      <c r="AN553" s="73">
        <f>IF(SUMPRODUCT((A$14:A553=A553)*(B$14:B553=B553)*(D$14:D553=D553))&gt;1,0,1)</f>
        <v>1</v>
      </c>
      <c r="AO553" s="50" t="str">
        <f t="shared" si="57"/>
        <v>Contratos de prestación de servicios profesionales y de apoyo a la gestión</v>
      </c>
      <c r="AP553" s="50" t="str">
        <f t="shared" si="58"/>
        <v>Contratación directa</v>
      </c>
      <c r="AQ553" s="50" t="str">
        <f>IF(ISBLANK(G553),1,IFERROR(VLOOKUP(G553,Tipo!$C$12:$C$27,1,FALSE),"NO"))</f>
        <v>Prestación de servicios profesionales y de apoyo a la gestión, o para la ejecución de trabajos artísticos que sólo puedan encomendarse a determinadas personas naturales;</v>
      </c>
      <c r="AR553" s="50" t="str">
        <f t="shared" si="59"/>
        <v>Inversión</v>
      </c>
      <c r="AS553" s="50" t="str">
        <f>IF(ISBLANK(K553),1,IFERROR(VLOOKUP(K553,Eje_Pilar_Prop!C445:C546,1,FALSE),"NO"))</f>
        <v>NO</v>
      </c>
      <c r="AT553" s="50" t="str">
        <f t="shared" si="56"/>
        <v>NO</v>
      </c>
      <c r="AU553" s="38" t="str">
        <f t="shared" si="60"/>
        <v>NO</v>
      </c>
      <c r="AV553" s="50" t="str">
        <f t="shared" si="63"/>
        <v>Bogotá Mejor para Todos</v>
      </c>
    </row>
    <row r="554" spans="1:48" ht="45" customHeight="1">
      <c r="A554" s="204">
        <v>11</v>
      </c>
      <c r="B554" s="204">
        <v>2019</v>
      </c>
      <c r="C554" s="131" t="s">
        <v>449</v>
      </c>
      <c r="D554" s="210" t="s">
        <v>1483</v>
      </c>
      <c r="E554" s="210" t="s">
        <v>140</v>
      </c>
      <c r="F554" s="210" t="s">
        <v>34</v>
      </c>
      <c r="G554" s="210" t="s">
        <v>161</v>
      </c>
      <c r="H554" s="229" t="s">
        <v>1548</v>
      </c>
      <c r="I554" s="229" t="s">
        <v>135</v>
      </c>
      <c r="J554" s="229" t="s">
        <v>362</v>
      </c>
      <c r="K554" s="139">
        <v>45</v>
      </c>
      <c r="L554" s="234" t="str">
        <f>IF(ISERROR(VLOOKUP(K554,Eje_Pilar_Prop!$C$2:$E$104,2,FALSE))," ",VLOOKUP(K554,Eje_Pilar_Prop!$C$2:$E$104,2,FALSE))</f>
        <v>Gobernanza e influencia local, regional e internacional</v>
      </c>
      <c r="M554" s="234" t="str">
        <f>IF(ISERROR(VLOOKUP(K554,Eje_Pilar_Prop!$C$2:$E$104,3,FALSE))," ",VLOOKUP(K554,Eje_Pilar_Prop!$C$2:$E$104,3,FALSE))</f>
        <v>Eje Transversal 4 Gobierno Legitimo, Fortalecimiento Local y Eficiencia</v>
      </c>
      <c r="N554" s="204">
        <v>1501</v>
      </c>
      <c r="O554" s="133"/>
      <c r="P554" s="131" t="s">
        <v>1200</v>
      </c>
      <c r="Q554" s="239">
        <v>0</v>
      </c>
      <c r="R554" s="65"/>
      <c r="S554" s="48"/>
      <c r="T554" s="195">
        <v>3</v>
      </c>
      <c r="U554" s="243">
        <v>16000000</v>
      </c>
      <c r="V554" s="251">
        <f t="shared" si="55"/>
        <v>16000000</v>
      </c>
      <c r="W554" s="257">
        <v>16000000</v>
      </c>
      <c r="X554" s="135">
        <v>43483</v>
      </c>
      <c r="Y554" s="135">
        <v>43486</v>
      </c>
      <c r="Z554" s="135">
        <v>43941</v>
      </c>
      <c r="AA554" s="136">
        <v>300</v>
      </c>
      <c r="AB554" s="139">
        <v>2</v>
      </c>
      <c r="AC554" s="136">
        <v>41</v>
      </c>
      <c r="AD554" s="162"/>
      <c r="AE554" s="137"/>
      <c r="AF554" s="135"/>
      <c r="AG554" s="134"/>
      <c r="AH554" s="131"/>
      <c r="AI554" s="131" t="s">
        <v>1474</v>
      </c>
      <c r="AJ554" s="131"/>
      <c r="AK554" s="131"/>
      <c r="AL554" s="138">
        <f t="shared" si="61"/>
        <v>1</v>
      </c>
      <c r="AN554" s="73">
        <f>IF(SUMPRODUCT((A$14:A554=A554)*(B$14:B554=B554)*(D$14:D554=D554))&gt;1,0,1)</f>
        <v>1</v>
      </c>
      <c r="AO554" s="50" t="str">
        <f t="shared" si="57"/>
        <v>Contratos de prestación de servicios profesionales y de apoyo a la gestión</v>
      </c>
      <c r="AP554" s="50" t="str">
        <f t="shared" si="58"/>
        <v>Contratación directa</v>
      </c>
      <c r="AQ554" s="50" t="str">
        <f>IF(ISBLANK(G554),1,IFERROR(VLOOKUP(G554,Tipo!$C$12:$C$27,1,FALSE),"NO"))</f>
        <v>Prestación de servicios profesionales y de apoyo a la gestión, o para la ejecución de trabajos artísticos que sólo puedan encomendarse a determinadas personas naturales;</v>
      </c>
      <c r="AR554" s="50" t="str">
        <f t="shared" si="59"/>
        <v>Inversión</v>
      </c>
      <c r="AS554" s="50" t="str">
        <f>IF(ISBLANK(K554),1,IFERROR(VLOOKUP(K554,Eje_Pilar_Prop!C446:C547,1,FALSE),"NO"))</f>
        <v>NO</v>
      </c>
      <c r="AT554" s="50" t="str">
        <f t="shared" si="56"/>
        <v>NO</v>
      </c>
      <c r="AU554" s="38" t="str">
        <f t="shared" si="60"/>
        <v>NO</v>
      </c>
      <c r="AV554" s="50" t="str">
        <f t="shared" si="63"/>
        <v>Bogotá Mejor para Todos</v>
      </c>
    </row>
    <row r="555" spans="1:48" ht="45" customHeight="1">
      <c r="A555" s="204">
        <v>13</v>
      </c>
      <c r="B555" s="204">
        <v>2019</v>
      </c>
      <c r="C555" s="131" t="s">
        <v>449</v>
      </c>
      <c r="D555" s="210" t="s">
        <v>1484</v>
      </c>
      <c r="E555" s="210" t="s">
        <v>140</v>
      </c>
      <c r="F555" s="210" t="s">
        <v>34</v>
      </c>
      <c r="G555" s="210" t="s">
        <v>161</v>
      </c>
      <c r="H555" s="229" t="s">
        <v>1549</v>
      </c>
      <c r="I555" s="229" t="s">
        <v>135</v>
      </c>
      <c r="J555" s="229" t="s">
        <v>362</v>
      </c>
      <c r="K555" s="139">
        <v>45</v>
      </c>
      <c r="L555" s="234" t="str">
        <f>IF(ISERROR(VLOOKUP(K555,Eje_Pilar_Prop!$C$2:$E$104,2,FALSE))," ",VLOOKUP(K555,Eje_Pilar_Prop!$C$2:$E$104,2,FALSE))</f>
        <v>Gobernanza e influencia local, regional e internacional</v>
      </c>
      <c r="M555" s="234" t="str">
        <f>IF(ISERROR(VLOOKUP(K555,Eje_Pilar_Prop!$C$2:$E$104,3,FALSE))," ",VLOOKUP(K555,Eje_Pilar_Prop!$C$2:$E$104,3,FALSE))</f>
        <v>Eje Transversal 4 Gobierno Legitimo, Fortalecimiento Local y Eficiencia</v>
      </c>
      <c r="N555" s="204">
        <v>1501</v>
      </c>
      <c r="O555" s="133"/>
      <c r="P555" s="131" t="s">
        <v>1240</v>
      </c>
      <c r="Q555" s="239">
        <v>0</v>
      </c>
      <c r="R555" s="65"/>
      <c r="S555" s="48"/>
      <c r="T555" s="195">
        <v>2</v>
      </c>
      <c r="U555" s="243">
        <v>4600000</v>
      </c>
      <c r="V555" s="251">
        <f t="shared" si="55"/>
        <v>4600000</v>
      </c>
      <c r="W555" s="257">
        <v>4600000</v>
      </c>
      <c r="X555" s="135">
        <v>43486</v>
      </c>
      <c r="Y555" s="135">
        <v>43486</v>
      </c>
      <c r="Z555" s="135">
        <v>43951</v>
      </c>
      <c r="AA555" s="136">
        <v>341</v>
      </c>
      <c r="AB555" s="139">
        <v>2</v>
      </c>
      <c r="AC555" s="136">
        <v>60</v>
      </c>
      <c r="AD555" s="162"/>
      <c r="AE555" s="137"/>
      <c r="AF555" s="135"/>
      <c r="AG555" s="134"/>
      <c r="AH555" s="131"/>
      <c r="AI555" s="131" t="s">
        <v>1474</v>
      </c>
      <c r="AJ555" s="131"/>
      <c r="AK555" s="131"/>
      <c r="AL555" s="138">
        <f t="shared" si="61"/>
        <v>1</v>
      </c>
      <c r="AN555" s="73">
        <f>IF(SUMPRODUCT((A$14:A555=A555)*(B$14:B555=B555)*(D$14:D555=D555))&gt;1,0,1)</f>
        <v>1</v>
      </c>
      <c r="AO555" s="50" t="str">
        <f t="shared" si="57"/>
        <v>Contratos de prestación de servicios profesionales y de apoyo a la gestión</v>
      </c>
      <c r="AP555" s="50" t="str">
        <f t="shared" si="58"/>
        <v>Contratación directa</v>
      </c>
      <c r="AQ555" s="50" t="str">
        <f>IF(ISBLANK(G555),1,IFERROR(VLOOKUP(G555,Tipo!$C$12:$C$27,1,FALSE),"NO"))</f>
        <v>Prestación de servicios profesionales y de apoyo a la gestión, o para la ejecución de trabajos artísticos que sólo puedan encomendarse a determinadas personas naturales;</v>
      </c>
      <c r="AR555" s="50" t="str">
        <f t="shared" si="59"/>
        <v>Inversión</v>
      </c>
      <c r="AS555" s="50" t="str">
        <f>IF(ISBLANK(K555),1,IFERROR(VLOOKUP(K555,Eje_Pilar_Prop!C447:C548,1,FALSE),"NO"))</f>
        <v>NO</v>
      </c>
      <c r="AT555" s="50" t="str">
        <f t="shared" si="56"/>
        <v>NO</v>
      </c>
      <c r="AU555" s="38" t="str">
        <f t="shared" si="60"/>
        <v>NO</v>
      </c>
      <c r="AV555" s="50" t="str">
        <f t="shared" si="63"/>
        <v>Bogotá Mejor para Todos</v>
      </c>
    </row>
    <row r="556" spans="1:48" ht="45" customHeight="1">
      <c r="A556" s="204">
        <v>14</v>
      </c>
      <c r="B556" s="204">
        <v>2019</v>
      </c>
      <c r="C556" s="131" t="s">
        <v>449</v>
      </c>
      <c r="D556" s="210" t="s">
        <v>1485</v>
      </c>
      <c r="E556" s="210" t="s">
        <v>140</v>
      </c>
      <c r="F556" s="210" t="s">
        <v>34</v>
      </c>
      <c r="G556" s="210" t="s">
        <v>161</v>
      </c>
      <c r="H556" s="229" t="s">
        <v>1550</v>
      </c>
      <c r="I556" s="229" t="s">
        <v>135</v>
      </c>
      <c r="J556" s="229" t="s">
        <v>362</v>
      </c>
      <c r="K556" s="139">
        <v>45</v>
      </c>
      <c r="L556" s="234" t="str">
        <f>IF(ISERROR(VLOOKUP(K556,Eje_Pilar_Prop!$C$2:$E$104,2,FALSE))," ",VLOOKUP(K556,Eje_Pilar_Prop!$C$2:$E$104,2,FALSE))</f>
        <v>Gobernanza e influencia local, regional e internacional</v>
      </c>
      <c r="M556" s="234" t="str">
        <f>IF(ISERROR(VLOOKUP(K556,Eje_Pilar_Prop!$C$2:$E$104,3,FALSE))," ",VLOOKUP(K556,Eje_Pilar_Prop!$C$2:$E$104,3,FALSE))</f>
        <v>Eje Transversal 4 Gobierno Legitimo, Fortalecimiento Local y Eficiencia</v>
      </c>
      <c r="N556" s="204">
        <v>1501</v>
      </c>
      <c r="O556" s="133"/>
      <c r="P556" s="204" t="s">
        <v>1521</v>
      </c>
      <c r="Q556" s="239">
        <v>0</v>
      </c>
      <c r="R556" s="65"/>
      <c r="S556" s="48"/>
      <c r="T556" s="195">
        <v>2</v>
      </c>
      <c r="U556" s="243">
        <v>14900000</v>
      </c>
      <c r="V556" s="251">
        <f t="shared" si="55"/>
        <v>14900000</v>
      </c>
      <c r="W556" s="257">
        <v>14900000</v>
      </c>
      <c r="X556" s="135">
        <v>43483</v>
      </c>
      <c r="Y556" s="135">
        <v>43486</v>
      </c>
      <c r="Z556" s="135">
        <v>43954</v>
      </c>
      <c r="AA556" s="136">
        <v>344</v>
      </c>
      <c r="AB556" s="139">
        <v>3</v>
      </c>
      <c r="AC556" s="136">
        <v>60</v>
      </c>
      <c r="AD556" s="162"/>
      <c r="AE556" s="137"/>
      <c r="AF556" s="135"/>
      <c r="AG556" s="134"/>
      <c r="AH556" s="131"/>
      <c r="AI556" s="131" t="s">
        <v>1474</v>
      </c>
      <c r="AJ556" s="131"/>
      <c r="AK556" s="131"/>
      <c r="AL556" s="138">
        <f t="shared" si="61"/>
        <v>1</v>
      </c>
      <c r="AN556" s="73">
        <f>IF(SUMPRODUCT((A$14:A556=A556)*(B$14:B556=B556)*(D$14:D556=D556))&gt;1,0,1)</f>
        <v>1</v>
      </c>
      <c r="AO556" s="50" t="str">
        <f t="shared" si="57"/>
        <v>Contratos de prestación de servicios profesionales y de apoyo a la gestión</v>
      </c>
      <c r="AP556" s="50" t="str">
        <f t="shared" si="58"/>
        <v>Contratación directa</v>
      </c>
      <c r="AQ556" s="50" t="str">
        <f>IF(ISBLANK(G556),1,IFERROR(VLOOKUP(G556,Tipo!$C$12:$C$27,1,FALSE),"NO"))</f>
        <v>Prestación de servicios profesionales y de apoyo a la gestión, o para la ejecución de trabajos artísticos que sólo puedan encomendarse a determinadas personas naturales;</v>
      </c>
      <c r="AR556" s="50" t="str">
        <f t="shared" si="59"/>
        <v>Inversión</v>
      </c>
      <c r="AS556" s="50" t="str">
        <f>IF(ISBLANK(K556),1,IFERROR(VLOOKUP(K556,Eje_Pilar_Prop!C448:C549,1,FALSE),"NO"))</f>
        <v>NO</v>
      </c>
      <c r="AT556" s="50" t="str">
        <f t="shared" si="56"/>
        <v>NO</v>
      </c>
      <c r="AU556" s="38" t="str">
        <f t="shared" si="60"/>
        <v>NO</v>
      </c>
      <c r="AV556" s="50" t="str">
        <f t="shared" si="63"/>
        <v>Bogotá Mejor para Todos</v>
      </c>
    </row>
    <row r="557" spans="1:48" ht="45" customHeight="1">
      <c r="A557" s="204">
        <v>17</v>
      </c>
      <c r="B557" s="204">
        <v>2019</v>
      </c>
      <c r="C557" s="131" t="s">
        <v>449</v>
      </c>
      <c r="D557" s="210" t="s">
        <v>1486</v>
      </c>
      <c r="E557" s="210" t="s">
        <v>140</v>
      </c>
      <c r="F557" s="210" t="s">
        <v>34</v>
      </c>
      <c r="G557" s="210" t="s">
        <v>161</v>
      </c>
      <c r="H557" s="229" t="s">
        <v>1551</v>
      </c>
      <c r="I557" s="229" t="s">
        <v>135</v>
      </c>
      <c r="J557" s="229" t="s">
        <v>362</v>
      </c>
      <c r="K557" s="139">
        <v>45</v>
      </c>
      <c r="L557" s="234" t="str">
        <f>IF(ISERROR(VLOOKUP(K557,Eje_Pilar_Prop!$C$2:$E$104,2,FALSE))," ",VLOOKUP(K557,Eje_Pilar_Prop!$C$2:$E$104,2,FALSE))</f>
        <v>Gobernanza e influencia local, regional e internacional</v>
      </c>
      <c r="M557" s="234" t="str">
        <f>IF(ISERROR(VLOOKUP(K557,Eje_Pilar_Prop!$C$2:$E$104,3,FALSE))," ",VLOOKUP(K557,Eje_Pilar_Prop!$C$2:$E$104,3,FALSE))</f>
        <v>Eje Transversal 4 Gobierno Legitimo, Fortalecimiento Local y Eficiencia</v>
      </c>
      <c r="N557" s="132">
        <v>1501</v>
      </c>
      <c r="O557" s="239">
        <v>1014177647</v>
      </c>
      <c r="P557" s="131" t="s">
        <v>1212</v>
      </c>
      <c r="Q557" s="239">
        <v>0</v>
      </c>
      <c r="R557" s="65"/>
      <c r="S557" s="48"/>
      <c r="T557" s="195">
        <v>3</v>
      </c>
      <c r="U557" s="243">
        <v>11733333</v>
      </c>
      <c r="V557" s="251">
        <f t="shared" si="55"/>
        <v>11733333</v>
      </c>
      <c r="W557" s="257">
        <v>8800000</v>
      </c>
      <c r="X557" s="135">
        <v>43483</v>
      </c>
      <c r="Y557" s="135">
        <v>43486</v>
      </c>
      <c r="Z557" s="135">
        <v>43941</v>
      </c>
      <c r="AA557" s="136">
        <v>300</v>
      </c>
      <c r="AB557" s="139">
        <v>3</v>
      </c>
      <c r="AC557" s="136">
        <v>41</v>
      </c>
      <c r="AD557" s="162"/>
      <c r="AE557" s="137"/>
      <c r="AF557" s="135"/>
      <c r="AG557" s="134"/>
      <c r="AH557" s="131"/>
      <c r="AI557" s="131" t="s">
        <v>1474</v>
      </c>
      <c r="AJ557" s="131"/>
      <c r="AK557" s="131"/>
      <c r="AL557" s="138">
        <f t="shared" si="61"/>
        <v>0.75000002130681875</v>
      </c>
      <c r="AN557" s="73">
        <f>IF(SUMPRODUCT((A$14:A557=A557)*(B$14:B557=B557)*(D$14:D557=D557))&gt;1,0,1)</f>
        <v>1</v>
      </c>
      <c r="AO557" s="50" t="str">
        <f t="shared" si="57"/>
        <v>Contratos de prestación de servicios profesionales y de apoyo a la gestión</v>
      </c>
      <c r="AP557" s="50" t="str">
        <f t="shared" si="58"/>
        <v>Contratación directa</v>
      </c>
      <c r="AQ557" s="50" t="str">
        <f>IF(ISBLANK(G557),1,IFERROR(VLOOKUP(G557,Tipo!$C$12:$C$27,1,FALSE),"NO"))</f>
        <v>Prestación de servicios profesionales y de apoyo a la gestión, o para la ejecución de trabajos artísticos que sólo puedan encomendarse a determinadas personas naturales;</v>
      </c>
      <c r="AR557" s="50" t="str">
        <f t="shared" si="59"/>
        <v>Inversión</v>
      </c>
      <c r="AS557" s="50" t="str">
        <f>IF(ISBLANK(K557),1,IFERROR(VLOOKUP(K557,Eje_Pilar_Prop!C449:C550,1,FALSE),"NO"))</f>
        <v>NO</v>
      </c>
      <c r="AT557" s="50" t="str">
        <f t="shared" si="56"/>
        <v>NO</v>
      </c>
      <c r="AU557" s="38" t="str">
        <f t="shared" si="60"/>
        <v>NO</v>
      </c>
      <c r="AV557" s="50" t="str">
        <f t="shared" si="63"/>
        <v>Bogotá Mejor para Todos</v>
      </c>
    </row>
    <row r="558" spans="1:48" ht="45" customHeight="1">
      <c r="A558" s="204">
        <v>23</v>
      </c>
      <c r="B558" s="204">
        <v>2019</v>
      </c>
      <c r="C558" s="131" t="s">
        <v>449</v>
      </c>
      <c r="D558" s="210" t="s">
        <v>1487</v>
      </c>
      <c r="E558" s="210" t="s">
        <v>140</v>
      </c>
      <c r="F558" s="210" t="s">
        <v>34</v>
      </c>
      <c r="G558" s="210" t="s">
        <v>161</v>
      </c>
      <c r="H558" s="229" t="s">
        <v>1552</v>
      </c>
      <c r="I558" s="229" t="s">
        <v>135</v>
      </c>
      <c r="J558" s="229" t="s">
        <v>362</v>
      </c>
      <c r="K558" s="139">
        <v>45</v>
      </c>
      <c r="L558" s="234" t="str">
        <f>IF(ISERROR(VLOOKUP(K558,Eje_Pilar_Prop!$C$2:$E$104,2,FALSE))," ",VLOOKUP(K558,Eje_Pilar_Prop!$C$2:$E$104,2,FALSE))</f>
        <v>Gobernanza e influencia local, regional e internacional</v>
      </c>
      <c r="M558" s="234" t="str">
        <f>IF(ISERROR(VLOOKUP(K558,Eje_Pilar_Prop!$C$2:$E$104,3,FALSE))," ",VLOOKUP(K558,Eje_Pilar_Prop!$C$2:$E$104,3,FALSE))</f>
        <v>Eje Transversal 4 Gobierno Legitimo, Fortalecimiento Local y Eficiencia</v>
      </c>
      <c r="N558" s="204">
        <v>1501</v>
      </c>
      <c r="O558" s="133"/>
      <c r="P558" s="204" t="s">
        <v>1522</v>
      </c>
      <c r="Q558" s="239">
        <v>0</v>
      </c>
      <c r="R558" s="65"/>
      <c r="S558" s="48"/>
      <c r="T558" s="195">
        <v>3</v>
      </c>
      <c r="U558" s="243">
        <v>5866667</v>
      </c>
      <c r="V558" s="251">
        <f t="shared" si="55"/>
        <v>5866667</v>
      </c>
      <c r="W558" s="257">
        <v>5866667</v>
      </c>
      <c r="X558" s="135">
        <v>43483</v>
      </c>
      <c r="Y558" s="135">
        <v>43486</v>
      </c>
      <c r="Z558" s="135">
        <v>43949</v>
      </c>
      <c r="AA558" s="136">
        <v>300</v>
      </c>
      <c r="AB558" s="139">
        <v>2</v>
      </c>
      <c r="AC558" s="136">
        <v>41</v>
      </c>
      <c r="AD558" s="162"/>
      <c r="AE558" s="137"/>
      <c r="AF558" s="135"/>
      <c r="AG558" s="134"/>
      <c r="AH558" s="131"/>
      <c r="AI558" s="131" t="s">
        <v>1474</v>
      </c>
      <c r="AJ558" s="131"/>
      <c r="AK558" s="131"/>
      <c r="AL558" s="138">
        <f t="shared" ref="AL558:AL565" si="64">IF(ISERROR(W558/V558),"-",(W558/V558))</f>
        <v>1</v>
      </c>
      <c r="AN558" s="73">
        <f>IF(SUMPRODUCT((A$14:A558=A558)*(B$14:B558=B558)*(D$14:D558=D558))&gt;1,0,1)</f>
        <v>1</v>
      </c>
      <c r="AO558" s="50" t="str">
        <f t="shared" si="57"/>
        <v>Contratos de prestación de servicios profesionales y de apoyo a la gestión</v>
      </c>
      <c r="AP558" s="50" t="str">
        <f t="shared" si="58"/>
        <v>Contratación directa</v>
      </c>
      <c r="AQ558" s="50" t="str">
        <f>IF(ISBLANK(G558),1,IFERROR(VLOOKUP(G558,Tipo!$C$12:$C$27,1,FALSE),"NO"))</f>
        <v>Prestación de servicios profesionales y de apoyo a la gestión, o para la ejecución de trabajos artísticos que sólo puedan encomendarse a determinadas personas naturales;</v>
      </c>
      <c r="AR558" s="50" t="str">
        <f t="shared" si="59"/>
        <v>Inversión</v>
      </c>
      <c r="AS558" s="50" t="str">
        <f>IF(ISBLANK(K558),1,IFERROR(VLOOKUP(K558,Eje_Pilar_Prop!C450:C551,1,FALSE),"NO"))</f>
        <v>NO</v>
      </c>
      <c r="AT558" s="50" t="str">
        <f t="shared" si="56"/>
        <v>NO</v>
      </c>
      <c r="AU558" s="38" t="str">
        <f t="shared" si="60"/>
        <v>NO</v>
      </c>
      <c r="AV558" s="50" t="str">
        <f t="shared" si="63"/>
        <v>Bogotá Mejor para Todos</v>
      </c>
    </row>
    <row r="559" spans="1:48" ht="45" customHeight="1">
      <c r="A559" s="204">
        <v>25</v>
      </c>
      <c r="B559" s="204">
        <v>2019</v>
      </c>
      <c r="C559" s="131" t="s">
        <v>449</v>
      </c>
      <c r="D559" s="210" t="s">
        <v>1488</v>
      </c>
      <c r="E559" s="210" t="s">
        <v>140</v>
      </c>
      <c r="F559" s="210" t="s">
        <v>34</v>
      </c>
      <c r="G559" s="210" t="s">
        <v>161</v>
      </c>
      <c r="H559" s="229" t="s">
        <v>1553</v>
      </c>
      <c r="I559" s="229" t="s">
        <v>135</v>
      </c>
      <c r="J559" s="229" t="s">
        <v>362</v>
      </c>
      <c r="K559" s="139">
        <v>45</v>
      </c>
      <c r="L559" s="234" t="str">
        <f>IF(ISERROR(VLOOKUP(K559,Eje_Pilar_Prop!$C$2:$E$104,2,FALSE))," ",VLOOKUP(K559,Eje_Pilar_Prop!$C$2:$E$104,2,FALSE))</f>
        <v>Gobernanza e influencia local, regional e internacional</v>
      </c>
      <c r="M559" s="234" t="str">
        <f>IF(ISERROR(VLOOKUP(K559,Eje_Pilar_Prop!$C$2:$E$104,3,FALSE))," ",VLOOKUP(K559,Eje_Pilar_Prop!$C$2:$E$104,3,FALSE))</f>
        <v>Eje Transversal 4 Gobierno Legitimo, Fortalecimiento Local y Eficiencia</v>
      </c>
      <c r="N559" s="204">
        <v>1501</v>
      </c>
      <c r="O559" s="133"/>
      <c r="P559" s="204" t="s">
        <v>1613</v>
      </c>
      <c r="Q559" s="239">
        <v>0</v>
      </c>
      <c r="R559" s="65"/>
      <c r="S559" s="48"/>
      <c r="T559" s="195">
        <v>2</v>
      </c>
      <c r="U559" s="243">
        <v>15200000</v>
      </c>
      <c r="V559" s="251">
        <f t="shared" si="55"/>
        <v>15200000</v>
      </c>
      <c r="W559" s="257">
        <v>15200000</v>
      </c>
      <c r="X559" s="135">
        <v>43487</v>
      </c>
      <c r="Y559" s="135">
        <v>43487</v>
      </c>
      <c r="Z559" s="135">
        <v>43958</v>
      </c>
      <c r="AA559" s="136">
        <v>340</v>
      </c>
      <c r="AB559" s="139">
        <v>2</v>
      </c>
      <c r="AC559" s="136">
        <v>60</v>
      </c>
      <c r="AD559" s="162"/>
      <c r="AE559" s="137"/>
      <c r="AF559" s="135"/>
      <c r="AG559" s="134"/>
      <c r="AH559" s="131"/>
      <c r="AI559" s="131" t="s">
        <v>1474</v>
      </c>
      <c r="AJ559" s="131"/>
      <c r="AK559" s="131"/>
      <c r="AL559" s="138">
        <f t="shared" si="64"/>
        <v>1</v>
      </c>
      <c r="AN559" s="73">
        <f>IF(SUMPRODUCT((A$14:A559=A559)*(B$14:B559=B559)*(D$14:D559=D559))&gt;1,0,1)</f>
        <v>1</v>
      </c>
      <c r="AO559" s="50" t="str">
        <f t="shared" si="57"/>
        <v>Contratos de prestación de servicios profesionales y de apoyo a la gestión</v>
      </c>
      <c r="AP559" s="50" t="str">
        <f t="shared" si="58"/>
        <v>Contratación directa</v>
      </c>
      <c r="AQ559" s="50" t="str">
        <f>IF(ISBLANK(G559),1,IFERROR(VLOOKUP(G559,Tipo!$C$12:$C$27,1,FALSE),"NO"))</f>
        <v>Prestación de servicios profesionales y de apoyo a la gestión, o para la ejecución de trabajos artísticos que sólo puedan encomendarse a determinadas personas naturales;</v>
      </c>
      <c r="AR559" s="50" t="str">
        <f t="shared" si="59"/>
        <v>Inversión</v>
      </c>
      <c r="AS559" s="50" t="str">
        <f>IF(ISBLANK(K559),1,IFERROR(VLOOKUP(K559,Eje_Pilar_Prop!C453:C554,1,FALSE),"NO"))</f>
        <v>NO</v>
      </c>
      <c r="AT559" s="50" t="str">
        <f t="shared" ref="AT559:AT687" si="65">IF(ISBLANK(C559),1,IFERROR(VLOOKUP(C559,SECOP,1,FALSE),"NO"))</f>
        <v>NO</v>
      </c>
      <c r="AU559" s="38" t="str">
        <f t="shared" si="60"/>
        <v>NO</v>
      </c>
      <c r="AV559" s="50" t="str">
        <f t="shared" si="63"/>
        <v>Bogotá Mejor para Todos</v>
      </c>
    </row>
    <row r="560" spans="1:48" ht="45" customHeight="1">
      <c r="A560" s="204">
        <v>27</v>
      </c>
      <c r="B560" s="204">
        <v>2019</v>
      </c>
      <c r="C560" s="131" t="s">
        <v>449</v>
      </c>
      <c r="D560" s="210" t="s">
        <v>1489</v>
      </c>
      <c r="E560" s="210" t="s">
        <v>140</v>
      </c>
      <c r="F560" s="210" t="s">
        <v>34</v>
      </c>
      <c r="G560" s="210" t="s">
        <v>161</v>
      </c>
      <c r="H560" s="229" t="s">
        <v>1554</v>
      </c>
      <c r="I560" s="229" t="s">
        <v>135</v>
      </c>
      <c r="J560" s="229" t="s">
        <v>362</v>
      </c>
      <c r="K560" s="139">
        <v>45</v>
      </c>
      <c r="L560" s="234" t="str">
        <f>IF(ISERROR(VLOOKUP(K560,Eje_Pilar_Prop!$C$2:$E$104,2,FALSE))," ",VLOOKUP(K560,Eje_Pilar_Prop!$C$2:$E$104,2,FALSE))</f>
        <v>Gobernanza e influencia local, regional e internacional</v>
      </c>
      <c r="M560" s="234" t="str">
        <f>IF(ISERROR(VLOOKUP(K560,Eje_Pilar_Prop!$C$2:$E$104,3,FALSE))," ",VLOOKUP(K560,Eje_Pilar_Prop!$C$2:$E$104,3,FALSE))</f>
        <v>Eje Transversal 4 Gobierno Legitimo, Fortalecimiento Local y Eficiencia</v>
      </c>
      <c r="N560" s="204">
        <v>1501</v>
      </c>
      <c r="O560" s="133"/>
      <c r="P560" s="204" t="s">
        <v>1614</v>
      </c>
      <c r="Q560" s="239">
        <v>0</v>
      </c>
      <c r="R560" s="65"/>
      <c r="S560" s="48"/>
      <c r="T560" s="195">
        <v>2</v>
      </c>
      <c r="U560" s="243">
        <v>12400000</v>
      </c>
      <c r="V560" s="251">
        <f t="shared" ref="V560:V604" si="66">+Q560+S560+U560</f>
        <v>12400000</v>
      </c>
      <c r="W560" s="257">
        <v>12400000</v>
      </c>
      <c r="X560" s="135">
        <v>43487</v>
      </c>
      <c r="Y560" s="135">
        <v>43487</v>
      </c>
      <c r="Z560" s="135">
        <v>43969</v>
      </c>
      <c r="AA560" s="136">
        <v>340</v>
      </c>
      <c r="AB560" s="139">
        <v>3</v>
      </c>
      <c r="AC560" s="136">
        <v>60</v>
      </c>
      <c r="AD560" s="162"/>
      <c r="AE560" s="137"/>
      <c r="AF560" s="135"/>
      <c r="AG560" s="134"/>
      <c r="AH560" s="131"/>
      <c r="AI560" s="131" t="s">
        <v>1474</v>
      </c>
      <c r="AJ560" s="131"/>
      <c r="AK560" s="131"/>
      <c r="AL560" s="138">
        <f t="shared" si="64"/>
        <v>1</v>
      </c>
      <c r="AN560" s="73">
        <f>IF(SUMPRODUCT((A$14:A560=A560)*(B$14:B560=B560)*(D$14:D560=D560))&gt;1,0,1)</f>
        <v>1</v>
      </c>
      <c r="AO560" s="50" t="str">
        <f t="shared" ref="AO560:AO687" si="67">IF(ISBLANK(E560),1,IFERROR(VLOOKUP(E560,tipo,1,FALSE),"NO"))</f>
        <v>Contratos de prestación de servicios profesionales y de apoyo a la gestión</v>
      </c>
      <c r="AP560" s="50" t="str">
        <f t="shared" ref="AP560:AP687" si="68">IF(ISBLANK(F560),1,IFERROR(VLOOKUP(F560,modal,1,FALSE),"NO"))</f>
        <v>Contratación directa</v>
      </c>
      <c r="AQ560" s="50" t="str">
        <f>IF(ISBLANK(G560),1,IFERROR(VLOOKUP(G560,Tipo!$C$12:$C$27,1,FALSE),"NO"))</f>
        <v>Prestación de servicios profesionales y de apoyo a la gestión, o para la ejecución de trabajos artísticos que sólo puedan encomendarse a determinadas personas naturales;</v>
      </c>
      <c r="AR560" s="50" t="str">
        <f t="shared" ref="AR560:AR687" si="69">IF(ISBLANK(I560),1,IFERROR(VLOOKUP(I560,afectacion,1,FALSE),"NO"))</f>
        <v>Inversión</v>
      </c>
      <c r="AS560" s="50" t="str">
        <f>IF(ISBLANK(K560),1,IFERROR(VLOOKUP(K560,Eje_Pilar_Prop!C454:C555,1,FALSE),"NO"))</f>
        <v>NO</v>
      </c>
      <c r="AT560" s="50" t="str">
        <f t="shared" si="65"/>
        <v>NO</v>
      </c>
      <c r="AU560" s="38" t="str">
        <f t="shared" si="60"/>
        <v>NO</v>
      </c>
      <c r="AV560" s="50" t="str">
        <f t="shared" si="63"/>
        <v>Bogotá Mejor para Todos</v>
      </c>
    </row>
    <row r="561" spans="1:48" ht="45" customHeight="1">
      <c r="A561" s="204">
        <v>34</v>
      </c>
      <c r="B561" s="204">
        <v>2019</v>
      </c>
      <c r="C561" s="131" t="s">
        <v>449</v>
      </c>
      <c r="D561" s="210" t="s">
        <v>1490</v>
      </c>
      <c r="E561" s="210" t="s">
        <v>140</v>
      </c>
      <c r="F561" s="210"/>
      <c r="G561" s="210" t="s">
        <v>161</v>
      </c>
      <c r="H561" s="229" t="s">
        <v>1555</v>
      </c>
      <c r="I561" s="229" t="s">
        <v>135</v>
      </c>
      <c r="J561" s="229" t="s">
        <v>362</v>
      </c>
      <c r="K561" s="139">
        <v>17</v>
      </c>
      <c r="L561" s="234" t="str">
        <f>IF(ISERROR(VLOOKUP(K561,Eje_Pilar_Prop!$C$2:$E$104,2,FALSE))," ",VLOOKUP(K561,Eje_Pilar_Prop!$C$2:$E$104,2,FALSE))</f>
        <v>Espacio público, derecho de todos</v>
      </c>
      <c r="M561" s="234" t="str">
        <f>IF(ISERROR(VLOOKUP(K561,Eje_Pilar_Prop!$C$2:$E$104,3,FALSE))," ",VLOOKUP(K561,Eje_Pilar_Prop!$C$2:$E$104,3,FALSE))</f>
        <v>Pilar 2 Democracía Urbana</v>
      </c>
      <c r="N561" s="132">
        <v>1488</v>
      </c>
      <c r="O561" s="239">
        <v>1032361347</v>
      </c>
      <c r="P561" s="204" t="s">
        <v>1213</v>
      </c>
      <c r="Q561" s="239">
        <v>0</v>
      </c>
      <c r="R561" s="65"/>
      <c r="S561" s="48"/>
      <c r="T561" s="195">
        <v>3</v>
      </c>
      <c r="U561" s="268">
        <v>3666667</v>
      </c>
      <c r="V561" s="251">
        <f t="shared" si="66"/>
        <v>3666667</v>
      </c>
      <c r="W561" s="306">
        <v>3666667</v>
      </c>
      <c r="X561" s="135">
        <v>43488</v>
      </c>
      <c r="Y561" s="135">
        <v>43488</v>
      </c>
      <c r="Z561" s="135">
        <v>43943</v>
      </c>
      <c r="AA561" s="136">
        <v>300</v>
      </c>
      <c r="AB561" s="139">
        <v>3</v>
      </c>
      <c r="AC561" s="136">
        <v>39</v>
      </c>
      <c r="AD561" s="162"/>
      <c r="AE561" s="137"/>
      <c r="AF561" s="135"/>
      <c r="AG561" s="134"/>
      <c r="AH561" s="131"/>
      <c r="AI561" s="131" t="s">
        <v>1474</v>
      </c>
      <c r="AJ561" s="131"/>
      <c r="AK561" s="131"/>
      <c r="AL561" s="138">
        <f t="shared" si="64"/>
        <v>1</v>
      </c>
      <c r="AN561" s="73">
        <f>IF(SUMPRODUCT((A$14:A561=A561)*(B$14:B561=B561)*(D$14:D561=D561))&gt;1,0,1)</f>
        <v>1</v>
      </c>
      <c r="AO561" s="50" t="str">
        <f t="shared" si="67"/>
        <v>Contratos de prestación de servicios profesionales y de apoyo a la gestión</v>
      </c>
      <c r="AP561" s="50">
        <f t="shared" si="68"/>
        <v>1</v>
      </c>
      <c r="AQ561" s="50" t="str">
        <f>IF(ISBLANK(G561),1,IFERROR(VLOOKUP(G561,Tipo!$C$12:$C$27,1,FALSE),"NO"))</f>
        <v>Prestación de servicios profesionales y de apoyo a la gestión, o para la ejecución de trabajos artísticos que sólo puedan encomendarse a determinadas personas naturales;</v>
      </c>
      <c r="AR561" s="50" t="str">
        <f t="shared" si="69"/>
        <v>Inversión</v>
      </c>
      <c r="AS561" s="50" t="str">
        <f>IF(ISBLANK(K561),1,IFERROR(VLOOKUP(K561,Eje_Pilar_Prop!C455:C556,1,FALSE),"NO"))</f>
        <v>NO</v>
      </c>
      <c r="AT561" s="50" t="str">
        <f t="shared" si="65"/>
        <v>NO</v>
      </c>
      <c r="AU561" s="38" t="str">
        <f t="shared" si="60"/>
        <v>NO</v>
      </c>
      <c r="AV561" s="50" t="str">
        <f t="shared" si="63"/>
        <v>Bogotá Mejor para Todos</v>
      </c>
    </row>
    <row r="562" spans="1:48" s="264" customFormat="1" ht="45" customHeight="1">
      <c r="A562" s="204">
        <v>42</v>
      </c>
      <c r="B562" s="204">
        <v>2019</v>
      </c>
      <c r="C562" s="131" t="s">
        <v>449</v>
      </c>
      <c r="D562" s="210" t="s">
        <v>1491</v>
      </c>
      <c r="E562" s="210" t="s">
        <v>140</v>
      </c>
      <c r="F562" s="210" t="s">
        <v>34</v>
      </c>
      <c r="G562" s="210" t="s">
        <v>161</v>
      </c>
      <c r="H562" s="229" t="s">
        <v>1556</v>
      </c>
      <c r="I562" s="229" t="s">
        <v>135</v>
      </c>
      <c r="J562" s="229" t="s">
        <v>362</v>
      </c>
      <c r="K562" s="139">
        <v>45</v>
      </c>
      <c r="L562" s="234" t="str">
        <f>IF(ISERROR(VLOOKUP(K562,Eje_Pilar_Prop!$C$2:$E$104,2,FALSE))," ",VLOOKUP(K562,Eje_Pilar_Prop!$C$2:$E$104,2,FALSE))</f>
        <v>Gobernanza e influencia local, regional e internacional</v>
      </c>
      <c r="M562" s="234" t="str">
        <f>IF(ISERROR(VLOOKUP(K562,Eje_Pilar_Prop!$C$2:$E$104,3,FALSE))," ",VLOOKUP(K562,Eje_Pilar_Prop!$C$2:$E$104,3,FALSE))</f>
        <v>Eje Transversal 4 Gobierno Legitimo, Fortalecimiento Local y Eficiencia</v>
      </c>
      <c r="N562" s="204">
        <v>1501</v>
      </c>
      <c r="O562" s="133"/>
      <c r="P562" s="204" t="s">
        <v>1615</v>
      </c>
      <c r="Q562" s="239">
        <v>0</v>
      </c>
      <c r="R562" s="65"/>
      <c r="S562" s="48"/>
      <c r="T562" s="195">
        <v>3</v>
      </c>
      <c r="U562" s="243">
        <v>7193333</v>
      </c>
      <c r="V562" s="251">
        <f t="shared" si="66"/>
        <v>7193333</v>
      </c>
      <c r="W562" s="257">
        <v>7193333</v>
      </c>
      <c r="X562" s="135">
        <v>43489</v>
      </c>
      <c r="Y562" s="135">
        <v>43489</v>
      </c>
      <c r="Z562" s="135">
        <v>43944</v>
      </c>
      <c r="AA562" s="136">
        <v>300</v>
      </c>
      <c r="AB562" s="261">
        <v>3</v>
      </c>
      <c r="AC562" s="136">
        <v>38</v>
      </c>
      <c r="AD562" s="162"/>
      <c r="AE562" s="137"/>
      <c r="AF562" s="135"/>
      <c r="AG562" s="134"/>
      <c r="AH562" s="131"/>
      <c r="AI562" s="131" t="s">
        <v>1474</v>
      </c>
      <c r="AJ562" s="131"/>
      <c r="AK562" s="131"/>
      <c r="AL562" s="138">
        <f t="shared" si="64"/>
        <v>1</v>
      </c>
      <c r="AM562" s="262"/>
      <c r="AN562" s="73">
        <f>IF(SUMPRODUCT((A$14:A562=A562)*(B$14:B562=B562)*(D$14:D562=D562))&gt;1,0,1)</f>
        <v>1</v>
      </c>
      <c r="AO562" s="263" t="str">
        <f t="shared" si="67"/>
        <v>Contratos de prestación de servicios profesionales y de apoyo a la gestión</v>
      </c>
      <c r="AP562" s="263" t="str">
        <f t="shared" si="68"/>
        <v>Contratación directa</v>
      </c>
      <c r="AQ562" s="263" t="str">
        <f>IF(ISBLANK(G562),1,IFERROR(VLOOKUP(G562,Tipo!$C$12:$C$27,1,FALSE),"NO"))</f>
        <v>Prestación de servicios profesionales y de apoyo a la gestión, o para la ejecución de trabajos artísticos que sólo puedan encomendarse a determinadas personas naturales;</v>
      </c>
      <c r="AR562" s="263" t="str">
        <f t="shared" si="69"/>
        <v>Inversión</v>
      </c>
      <c r="AS562" s="263" t="str">
        <f>IF(ISBLANK(K562),1,IFERROR(VLOOKUP(K562,Eje_Pilar_Prop!C456:C557,1,FALSE),"NO"))</f>
        <v>NO</v>
      </c>
      <c r="AT562" s="263" t="str">
        <f t="shared" si="65"/>
        <v>NO</v>
      </c>
      <c r="AU562" s="122" t="str">
        <f t="shared" si="60"/>
        <v>NO</v>
      </c>
      <c r="AV562" s="263" t="str">
        <f t="shared" si="63"/>
        <v>Bogotá Mejor para Todos</v>
      </c>
    </row>
    <row r="563" spans="1:48" ht="45" customHeight="1">
      <c r="A563" s="204">
        <v>45</v>
      </c>
      <c r="B563" s="204">
        <v>2019</v>
      </c>
      <c r="C563" s="131" t="s">
        <v>449</v>
      </c>
      <c r="D563" s="210" t="s">
        <v>1492</v>
      </c>
      <c r="E563" s="210" t="s">
        <v>140</v>
      </c>
      <c r="F563" s="210" t="s">
        <v>34</v>
      </c>
      <c r="G563" s="210" t="s">
        <v>161</v>
      </c>
      <c r="H563" s="229" t="s">
        <v>1557</v>
      </c>
      <c r="I563" s="229" t="s">
        <v>135</v>
      </c>
      <c r="J563" s="229" t="s">
        <v>362</v>
      </c>
      <c r="K563" s="139">
        <v>45</v>
      </c>
      <c r="L563" s="234" t="str">
        <f>IF(ISERROR(VLOOKUP(K563,Eje_Pilar_Prop!$C$2:$E$104,2,FALSE))," ",VLOOKUP(K563,Eje_Pilar_Prop!$C$2:$E$104,2,FALSE))</f>
        <v>Gobernanza e influencia local, regional e internacional</v>
      </c>
      <c r="M563" s="234" t="str">
        <f>IF(ISERROR(VLOOKUP(K563,Eje_Pilar_Prop!$C$2:$E$104,3,FALSE))," ",VLOOKUP(K563,Eje_Pilar_Prop!$C$2:$E$104,3,FALSE))</f>
        <v>Eje Transversal 4 Gobierno Legitimo, Fortalecimiento Local y Eficiencia</v>
      </c>
      <c r="N563" s="204">
        <v>1501</v>
      </c>
      <c r="O563" s="239">
        <v>79578632</v>
      </c>
      <c r="P563" s="204" t="s">
        <v>1524</v>
      </c>
      <c r="Q563" s="239">
        <v>0</v>
      </c>
      <c r="R563" s="65"/>
      <c r="S563" s="48"/>
      <c r="T563" s="195">
        <v>3</v>
      </c>
      <c r="U563" s="243">
        <v>15493333</v>
      </c>
      <c r="V563" s="251">
        <f t="shared" si="66"/>
        <v>15493333</v>
      </c>
      <c r="W563" s="257">
        <v>15493333</v>
      </c>
      <c r="X563" s="135">
        <v>43489</v>
      </c>
      <c r="Y563" s="135">
        <v>43489</v>
      </c>
      <c r="Z563" s="135">
        <v>43944</v>
      </c>
      <c r="AA563" s="136">
        <v>300</v>
      </c>
      <c r="AB563" s="139">
        <v>3</v>
      </c>
      <c r="AC563" s="136">
        <v>38</v>
      </c>
      <c r="AD563" s="162"/>
      <c r="AE563" s="137"/>
      <c r="AF563" s="135"/>
      <c r="AG563" s="134"/>
      <c r="AH563" s="131"/>
      <c r="AI563" s="131" t="s">
        <v>1474</v>
      </c>
      <c r="AJ563" s="131"/>
      <c r="AK563" s="131"/>
      <c r="AL563" s="138">
        <f t="shared" si="64"/>
        <v>1</v>
      </c>
      <c r="AN563" s="73">
        <f>IF(SUMPRODUCT((A$14:A563=A563)*(B$14:B563=B563)*(D$14:D563=D563))&gt;1,0,1)</f>
        <v>1</v>
      </c>
      <c r="AO563" s="50" t="str">
        <f t="shared" si="67"/>
        <v>Contratos de prestación de servicios profesionales y de apoyo a la gestión</v>
      </c>
      <c r="AP563" s="50" t="str">
        <f t="shared" si="68"/>
        <v>Contratación directa</v>
      </c>
      <c r="AQ563" s="50" t="str">
        <f>IF(ISBLANK(G563),1,IFERROR(VLOOKUP(G563,Tipo!$C$12:$C$27,1,FALSE),"NO"))</f>
        <v>Prestación de servicios profesionales y de apoyo a la gestión, o para la ejecución de trabajos artísticos que sólo puedan encomendarse a determinadas personas naturales;</v>
      </c>
      <c r="AR563" s="50" t="str">
        <f t="shared" si="69"/>
        <v>Inversión</v>
      </c>
      <c r="AS563" s="50" t="str">
        <f>IF(ISBLANK(K563),1,IFERROR(VLOOKUP(K563,Eje_Pilar_Prop!C457:C558,1,FALSE),"NO"))</f>
        <v>NO</v>
      </c>
      <c r="AT563" s="50" t="str">
        <f t="shared" si="65"/>
        <v>NO</v>
      </c>
      <c r="AU563" s="38" t="str">
        <f t="shared" si="60"/>
        <v>NO</v>
      </c>
      <c r="AV563" s="50" t="str">
        <f t="shared" si="63"/>
        <v>Bogotá Mejor para Todos</v>
      </c>
    </row>
    <row r="564" spans="1:48" ht="45" customHeight="1">
      <c r="A564" s="204">
        <v>48</v>
      </c>
      <c r="B564" s="204">
        <v>2019</v>
      </c>
      <c r="C564" s="131" t="s">
        <v>449</v>
      </c>
      <c r="D564" s="210" t="s">
        <v>1493</v>
      </c>
      <c r="E564" s="210" t="s">
        <v>140</v>
      </c>
      <c r="F564" s="210" t="s">
        <v>34</v>
      </c>
      <c r="G564" s="210" t="s">
        <v>161</v>
      </c>
      <c r="H564" s="210" t="s">
        <v>1558</v>
      </c>
      <c r="I564" s="229" t="s">
        <v>135</v>
      </c>
      <c r="J564" s="229" t="s">
        <v>362</v>
      </c>
      <c r="K564" s="139">
        <v>45</v>
      </c>
      <c r="L564" s="234" t="str">
        <f>IF(ISERROR(VLOOKUP(K564,Eje_Pilar_Prop!$C$2:$E$104,2,FALSE))," ",VLOOKUP(K564,Eje_Pilar_Prop!$C$2:$E$104,2,FALSE))</f>
        <v>Gobernanza e influencia local, regional e internacional</v>
      </c>
      <c r="M564" s="234" t="str">
        <f>IF(ISERROR(VLOOKUP(K564,Eje_Pilar_Prop!$C$2:$E$104,3,FALSE))," ",VLOOKUP(K564,Eje_Pilar_Prop!$C$2:$E$104,3,FALSE))</f>
        <v>Eje Transversal 4 Gobierno Legitimo, Fortalecimiento Local y Eficiencia</v>
      </c>
      <c r="N564" s="204">
        <v>1501</v>
      </c>
      <c r="O564" s="133"/>
      <c r="P564" s="204" t="s">
        <v>1616</v>
      </c>
      <c r="Q564" s="239">
        <v>0</v>
      </c>
      <c r="R564" s="65"/>
      <c r="S564" s="48"/>
      <c r="T564" s="195">
        <v>3</v>
      </c>
      <c r="U564" s="243">
        <v>9800000</v>
      </c>
      <c r="V564" s="251">
        <f t="shared" si="66"/>
        <v>9800000</v>
      </c>
      <c r="W564" s="251">
        <v>9800000</v>
      </c>
      <c r="X564" s="135">
        <v>43490</v>
      </c>
      <c r="Y564" s="135">
        <v>43490</v>
      </c>
      <c r="Z564" s="135">
        <v>43945</v>
      </c>
      <c r="AA564" s="136">
        <v>300</v>
      </c>
      <c r="AB564" s="139">
        <v>3</v>
      </c>
      <c r="AC564" s="136">
        <v>37</v>
      </c>
      <c r="AD564" s="162"/>
      <c r="AE564" s="137"/>
      <c r="AF564" s="135"/>
      <c r="AG564" s="134"/>
      <c r="AH564" s="131"/>
      <c r="AI564" s="131" t="s">
        <v>1474</v>
      </c>
      <c r="AJ564" s="131"/>
      <c r="AK564" s="131"/>
      <c r="AL564" s="138">
        <f t="shared" si="64"/>
        <v>1</v>
      </c>
      <c r="AN564" s="73">
        <f>IF(SUMPRODUCT((A$14:A564=A564)*(B$14:B564=B564)*(D$14:D564=D564))&gt;1,0,1)</f>
        <v>1</v>
      </c>
      <c r="AO564" s="50" t="str">
        <f t="shared" si="67"/>
        <v>Contratos de prestación de servicios profesionales y de apoyo a la gestión</v>
      </c>
      <c r="AP564" s="50" t="str">
        <f t="shared" si="68"/>
        <v>Contratación directa</v>
      </c>
      <c r="AQ564" s="50" t="str">
        <f>IF(ISBLANK(G564),1,IFERROR(VLOOKUP(G564,Tipo!$C$12:$C$27,1,FALSE),"NO"))</f>
        <v>Prestación de servicios profesionales y de apoyo a la gestión, o para la ejecución de trabajos artísticos que sólo puedan encomendarse a determinadas personas naturales;</v>
      </c>
      <c r="AR564" s="50" t="str">
        <f t="shared" si="69"/>
        <v>Inversión</v>
      </c>
      <c r="AS564" s="50" t="str">
        <f>IF(ISBLANK(K564),1,IFERROR(VLOOKUP(K564,Eje_Pilar_Prop!C458:C559,1,FALSE),"NO"))</f>
        <v>NO</v>
      </c>
      <c r="AT564" s="50" t="str">
        <f t="shared" si="65"/>
        <v>NO</v>
      </c>
      <c r="AU564" s="38" t="str">
        <f t="shared" ref="AU564:AU687" si="70">IF(OR(YEAR(X564)=2020,ISBLANK(X564)),1,"NO")</f>
        <v>NO</v>
      </c>
      <c r="AV564" s="50" t="str">
        <f t="shared" si="63"/>
        <v>Bogotá Mejor para Todos</v>
      </c>
    </row>
    <row r="565" spans="1:48" ht="45" customHeight="1">
      <c r="A565" s="204">
        <v>50</v>
      </c>
      <c r="B565" s="204">
        <v>2019</v>
      </c>
      <c r="C565" s="131" t="s">
        <v>449</v>
      </c>
      <c r="D565" s="210" t="s">
        <v>1494</v>
      </c>
      <c r="E565" s="210" t="s">
        <v>140</v>
      </c>
      <c r="F565" s="210" t="s">
        <v>34</v>
      </c>
      <c r="G565" s="210" t="s">
        <v>161</v>
      </c>
      <c r="H565" s="210" t="s">
        <v>1559</v>
      </c>
      <c r="I565" s="229" t="s">
        <v>135</v>
      </c>
      <c r="J565" s="229" t="s">
        <v>362</v>
      </c>
      <c r="K565" s="139">
        <v>11</v>
      </c>
      <c r="L565" s="234" t="str">
        <f>IF(ISERROR(VLOOKUP(K565,Eje_Pilar_Prop!$C$2:$E$104,2,FALSE))," ",VLOOKUP(K565,Eje_Pilar_Prop!$C$2:$E$104,2,FALSE))</f>
        <v>Mejores oportunidades para el desarrollo a través de la cultura, la recreación y el deporte</v>
      </c>
      <c r="M565" s="234" t="str">
        <f>IF(ISERROR(VLOOKUP(K565,Eje_Pilar_Prop!$C$2:$E$104,3,FALSE))," ",VLOOKUP(K565,Eje_Pilar_Prop!$C$2:$E$104,3,FALSE))</f>
        <v>Pilar 1 Igualdad de Calidad de Vida</v>
      </c>
      <c r="N565" s="132">
        <v>1480</v>
      </c>
      <c r="O565" s="239">
        <v>39760114</v>
      </c>
      <c r="P565" s="131" t="s">
        <v>1184</v>
      </c>
      <c r="Q565" s="239">
        <v>0</v>
      </c>
      <c r="R565" s="65"/>
      <c r="S565" s="48"/>
      <c r="T565" s="195">
        <v>3</v>
      </c>
      <c r="U565" s="243">
        <v>2053333</v>
      </c>
      <c r="V565" s="251">
        <f t="shared" si="66"/>
        <v>2053333</v>
      </c>
      <c r="W565" s="306">
        <v>0</v>
      </c>
      <c r="X565" s="135">
        <v>43490</v>
      </c>
      <c r="Y565" s="135">
        <v>43490</v>
      </c>
      <c r="Z565" s="135">
        <v>43945</v>
      </c>
      <c r="AA565" s="136">
        <v>300</v>
      </c>
      <c r="AB565" s="139">
        <v>3</v>
      </c>
      <c r="AC565" s="136">
        <v>37</v>
      </c>
      <c r="AD565" s="162"/>
      <c r="AE565" s="137"/>
      <c r="AF565" s="135"/>
      <c r="AG565" s="134"/>
      <c r="AH565" s="131"/>
      <c r="AI565" s="131" t="s">
        <v>1474</v>
      </c>
      <c r="AJ565" s="131"/>
      <c r="AK565" s="131"/>
      <c r="AL565" s="138">
        <f t="shared" si="64"/>
        <v>0</v>
      </c>
      <c r="AN565" s="73">
        <f>IF(SUMPRODUCT((A$14:A565=A565)*(B$14:B565=B565)*(D$14:D565=D565))&gt;1,0,1)</f>
        <v>1</v>
      </c>
      <c r="AO565" s="50" t="str">
        <f t="shared" si="67"/>
        <v>Contratos de prestación de servicios profesionales y de apoyo a la gestión</v>
      </c>
      <c r="AP565" s="50" t="str">
        <f t="shared" si="68"/>
        <v>Contratación directa</v>
      </c>
      <c r="AQ565" s="50" t="str">
        <f>IF(ISBLANK(G565),1,IFERROR(VLOOKUP(G565,Tipo!$C$12:$C$27,1,FALSE),"NO"))</f>
        <v>Prestación de servicios profesionales y de apoyo a la gestión, o para la ejecución de trabajos artísticos que sólo puedan encomendarse a determinadas personas naturales;</v>
      </c>
      <c r="AR565" s="50" t="str">
        <f t="shared" si="69"/>
        <v>Inversión</v>
      </c>
      <c r="AS565" s="50" t="str">
        <f>IF(ISBLANK(K565),1,IFERROR(VLOOKUP(K565,Eje_Pilar_Prop!C459:C560,1,FALSE),"NO"))</f>
        <v>NO</v>
      </c>
      <c r="AT565" s="50" t="str">
        <f t="shared" si="65"/>
        <v>NO</v>
      </c>
      <c r="AU565" s="38" t="str">
        <f t="shared" si="70"/>
        <v>NO</v>
      </c>
      <c r="AV565" s="50" t="str">
        <f t="shared" si="63"/>
        <v>Bogotá Mejor para Todos</v>
      </c>
    </row>
    <row r="566" spans="1:48" ht="45" customHeight="1">
      <c r="A566" s="204">
        <v>55</v>
      </c>
      <c r="B566" s="204">
        <v>2019</v>
      </c>
      <c r="C566" s="131" t="s">
        <v>449</v>
      </c>
      <c r="D566" s="210" t="s">
        <v>1495</v>
      </c>
      <c r="E566" s="210" t="s">
        <v>140</v>
      </c>
      <c r="F566" s="210" t="s">
        <v>34</v>
      </c>
      <c r="G566" s="210" t="s">
        <v>161</v>
      </c>
      <c r="H566" s="210" t="s">
        <v>1560</v>
      </c>
      <c r="I566" s="229" t="s">
        <v>135</v>
      </c>
      <c r="J566" s="229" t="s">
        <v>362</v>
      </c>
      <c r="K566" s="139">
        <v>45</v>
      </c>
      <c r="L566" s="234" t="str">
        <f>IF(ISERROR(VLOOKUP(K566,Eje_Pilar_Prop!$C$2:$E$104,2,FALSE))," ",VLOOKUP(K566,Eje_Pilar_Prop!$C$2:$E$104,2,FALSE))</f>
        <v>Gobernanza e influencia local, regional e internacional</v>
      </c>
      <c r="M566" s="234" t="str">
        <f>IF(ISERROR(VLOOKUP(K566,Eje_Pilar_Prop!$C$2:$E$104,3,FALSE))," ",VLOOKUP(K566,Eje_Pilar_Prop!$C$2:$E$104,3,FALSE))</f>
        <v>Eje Transversal 4 Gobierno Legitimo, Fortalecimiento Local y Eficiencia</v>
      </c>
      <c r="N566" s="204">
        <v>1501</v>
      </c>
      <c r="O566" s="133"/>
      <c r="P566" s="204" t="s">
        <v>1525</v>
      </c>
      <c r="Q566" s="239">
        <v>0</v>
      </c>
      <c r="R566" s="65"/>
      <c r="S566" s="48"/>
      <c r="T566" s="195">
        <v>3</v>
      </c>
      <c r="U566" s="243">
        <v>12760000</v>
      </c>
      <c r="V566" s="251">
        <f t="shared" si="66"/>
        <v>12760000</v>
      </c>
      <c r="W566" s="257">
        <v>12760000</v>
      </c>
      <c r="X566" s="135">
        <v>43493</v>
      </c>
      <c r="Y566" s="135">
        <v>43493</v>
      </c>
      <c r="Z566" s="135">
        <v>43948</v>
      </c>
      <c r="AA566" s="136">
        <v>300</v>
      </c>
      <c r="AB566" s="139">
        <v>3</v>
      </c>
      <c r="AC566" s="136">
        <v>34</v>
      </c>
      <c r="AD566" s="162"/>
      <c r="AE566" s="137"/>
      <c r="AF566" s="135"/>
      <c r="AG566" s="134"/>
      <c r="AH566" s="131"/>
      <c r="AI566" s="131" t="s">
        <v>1474</v>
      </c>
      <c r="AJ566" s="131"/>
      <c r="AK566" s="131"/>
      <c r="AL566" s="138">
        <f t="shared" ref="AL566:AL619" si="71">IF(ISERROR(W566/V566),"-",(W566/V566))</f>
        <v>1</v>
      </c>
      <c r="AN566" s="73">
        <f>IF(SUMPRODUCT((A$14:A566=A566)*(B$14:B566=B566)*(D$14:D566=D566))&gt;1,0,1)</f>
        <v>1</v>
      </c>
      <c r="AO566" s="50" t="str">
        <f t="shared" si="67"/>
        <v>Contratos de prestación de servicios profesionales y de apoyo a la gestión</v>
      </c>
      <c r="AP566" s="50" t="str">
        <f t="shared" si="68"/>
        <v>Contratación directa</v>
      </c>
      <c r="AQ566" s="50" t="str">
        <f>IF(ISBLANK(G566),1,IFERROR(VLOOKUP(G566,Tipo!$C$12:$C$27,1,FALSE),"NO"))</f>
        <v>Prestación de servicios profesionales y de apoyo a la gestión, o para la ejecución de trabajos artísticos que sólo puedan encomendarse a determinadas personas naturales;</v>
      </c>
      <c r="AR566" s="50" t="str">
        <f t="shared" si="69"/>
        <v>Inversión</v>
      </c>
      <c r="AS566" s="50" t="str">
        <f>IF(ISBLANK(K566),1,IFERROR(VLOOKUP(K566,Eje_Pilar_Prop!C460:C561,1,FALSE),"NO"))</f>
        <v>NO</v>
      </c>
      <c r="AT566" s="50" t="str">
        <f t="shared" si="65"/>
        <v>NO</v>
      </c>
      <c r="AU566" s="38" t="str">
        <f t="shared" si="70"/>
        <v>NO</v>
      </c>
      <c r="AV566" s="50" t="str">
        <f t="shared" si="63"/>
        <v>Bogotá Mejor para Todos</v>
      </c>
    </row>
    <row r="567" spans="1:48" ht="45" customHeight="1">
      <c r="A567" s="204">
        <v>56</v>
      </c>
      <c r="B567" s="204">
        <v>2019</v>
      </c>
      <c r="C567" s="131" t="s">
        <v>449</v>
      </c>
      <c r="D567" s="210" t="s">
        <v>1496</v>
      </c>
      <c r="E567" s="210" t="s">
        <v>140</v>
      </c>
      <c r="F567" s="210" t="s">
        <v>34</v>
      </c>
      <c r="G567" s="210" t="s">
        <v>161</v>
      </c>
      <c r="H567" s="210" t="s">
        <v>1561</v>
      </c>
      <c r="I567" s="229" t="s">
        <v>135</v>
      </c>
      <c r="J567" s="229" t="s">
        <v>362</v>
      </c>
      <c r="K567" s="139">
        <v>45</v>
      </c>
      <c r="L567" s="234" t="str">
        <f>IF(ISERROR(VLOOKUP(K567,Eje_Pilar_Prop!$C$2:$E$104,2,FALSE))," ",VLOOKUP(K567,Eje_Pilar_Prop!$C$2:$E$104,2,FALSE))</f>
        <v>Gobernanza e influencia local, regional e internacional</v>
      </c>
      <c r="M567" s="234" t="str">
        <f>IF(ISERROR(VLOOKUP(K567,Eje_Pilar_Prop!$C$2:$E$104,3,FALSE))," ",VLOOKUP(K567,Eje_Pilar_Prop!$C$2:$E$104,3,FALSE))</f>
        <v>Eje Transversal 4 Gobierno Legitimo, Fortalecimiento Local y Eficiencia</v>
      </c>
      <c r="N567" s="204">
        <v>1501</v>
      </c>
      <c r="O567" s="133"/>
      <c r="P567" s="204" t="s">
        <v>1463</v>
      </c>
      <c r="Q567" s="239">
        <v>0</v>
      </c>
      <c r="R567" s="65"/>
      <c r="S567" s="48"/>
      <c r="T567" s="195">
        <v>3</v>
      </c>
      <c r="U567" s="243">
        <v>2200000</v>
      </c>
      <c r="V567" s="251">
        <f t="shared" si="66"/>
        <v>2200000</v>
      </c>
      <c r="W567" s="257">
        <v>2200000</v>
      </c>
      <c r="X567" s="135">
        <v>43493</v>
      </c>
      <c r="Y567" s="135">
        <v>43493</v>
      </c>
      <c r="Z567" s="135">
        <v>43948</v>
      </c>
      <c r="AA567" s="136">
        <v>300</v>
      </c>
      <c r="AB567" s="139">
        <v>4</v>
      </c>
      <c r="AC567" s="136">
        <v>34</v>
      </c>
      <c r="AD567" s="162"/>
      <c r="AE567" s="137"/>
      <c r="AF567" s="135"/>
      <c r="AG567" s="134"/>
      <c r="AH567" s="131"/>
      <c r="AI567" s="131" t="s">
        <v>1474</v>
      </c>
      <c r="AJ567" s="131"/>
      <c r="AK567" s="131"/>
      <c r="AL567" s="138">
        <f t="shared" si="71"/>
        <v>1</v>
      </c>
      <c r="AN567" s="73">
        <f>IF(SUMPRODUCT((A$14:A567=A567)*(B$14:B567=B567)*(D$14:D567=D567))&gt;1,0,1)</f>
        <v>1</v>
      </c>
      <c r="AO567" s="50" t="str">
        <f t="shared" si="67"/>
        <v>Contratos de prestación de servicios profesionales y de apoyo a la gestión</v>
      </c>
      <c r="AP567" s="50" t="str">
        <f t="shared" si="68"/>
        <v>Contratación directa</v>
      </c>
      <c r="AQ567" s="50" t="str">
        <f>IF(ISBLANK(G567),1,IFERROR(VLOOKUP(G567,Tipo!$C$12:$C$27,1,FALSE),"NO"))</f>
        <v>Prestación de servicios profesionales y de apoyo a la gestión, o para la ejecución de trabajos artísticos que sólo puedan encomendarse a determinadas personas naturales;</v>
      </c>
      <c r="AR567" s="50" t="str">
        <f t="shared" si="69"/>
        <v>Inversión</v>
      </c>
      <c r="AS567" s="50" t="str">
        <f>IF(ISBLANK(K567),1,IFERROR(VLOOKUP(K567,Eje_Pilar_Prop!C461:C562,1,FALSE),"NO"))</f>
        <v>NO</v>
      </c>
      <c r="AT567" s="50" t="str">
        <f t="shared" si="65"/>
        <v>NO</v>
      </c>
      <c r="AU567" s="38" t="str">
        <f t="shared" si="70"/>
        <v>NO</v>
      </c>
      <c r="AV567" s="50" t="str">
        <f t="shared" si="63"/>
        <v>Bogotá Mejor para Todos</v>
      </c>
    </row>
    <row r="568" spans="1:48" ht="45" customHeight="1">
      <c r="A568" s="204">
        <v>56</v>
      </c>
      <c r="B568" s="204">
        <v>2019</v>
      </c>
      <c r="C568" s="131" t="s">
        <v>449</v>
      </c>
      <c r="D568" s="210" t="s">
        <v>1496</v>
      </c>
      <c r="E568" s="210" t="s">
        <v>140</v>
      </c>
      <c r="F568" s="210" t="s">
        <v>34</v>
      </c>
      <c r="G568" s="210" t="s">
        <v>161</v>
      </c>
      <c r="H568" s="210" t="s">
        <v>1562</v>
      </c>
      <c r="I568" s="229" t="s">
        <v>135</v>
      </c>
      <c r="J568" s="229" t="s">
        <v>362</v>
      </c>
      <c r="K568" s="139">
        <v>45</v>
      </c>
      <c r="L568" s="234" t="str">
        <f>IF(ISERROR(VLOOKUP(K568,Eje_Pilar_Prop!$C$2:$E$104,2,FALSE))," ",VLOOKUP(K568,Eje_Pilar_Prop!$C$2:$E$104,2,FALSE))</f>
        <v>Gobernanza e influencia local, regional e internacional</v>
      </c>
      <c r="M568" s="234" t="str">
        <f>IF(ISERROR(VLOOKUP(K568,Eje_Pilar_Prop!$C$2:$E$104,3,FALSE))," ",VLOOKUP(K568,Eje_Pilar_Prop!$C$2:$E$104,3,FALSE))</f>
        <v>Eje Transversal 4 Gobierno Legitimo, Fortalecimiento Local y Eficiencia</v>
      </c>
      <c r="N568" s="204">
        <v>1501</v>
      </c>
      <c r="O568" s="133"/>
      <c r="P568" s="204" t="s">
        <v>1463</v>
      </c>
      <c r="Q568" s="239">
        <v>0</v>
      </c>
      <c r="R568" s="65"/>
      <c r="S568" s="48"/>
      <c r="T568" s="195">
        <v>4</v>
      </c>
      <c r="U568" s="243">
        <v>4180000</v>
      </c>
      <c r="V568" s="251">
        <f t="shared" si="66"/>
        <v>4180000</v>
      </c>
      <c r="W568" s="257">
        <v>4180000</v>
      </c>
      <c r="X568" s="135">
        <v>43493</v>
      </c>
      <c r="Y568" s="135">
        <v>43493</v>
      </c>
      <c r="Z568" s="135">
        <v>43948</v>
      </c>
      <c r="AA568" s="136">
        <v>300</v>
      </c>
      <c r="AB568" s="139">
        <v>3</v>
      </c>
      <c r="AC568" s="136">
        <v>34</v>
      </c>
      <c r="AD568" s="162"/>
      <c r="AE568" s="137"/>
      <c r="AF568" s="135"/>
      <c r="AG568" s="134"/>
      <c r="AH568" s="131"/>
      <c r="AI568" s="131" t="s">
        <v>1474</v>
      </c>
      <c r="AJ568" s="131"/>
      <c r="AK568" s="131"/>
      <c r="AL568" s="138">
        <f t="shared" si="71"/>
        <v>1</v>
      </c>
      <c r="AN568" s="73">
        <f>IF(SUMPRODUCT((A$14:A568=A568)*(B$14:B568=B568)*(D$14:D568=D568))&gt;1,0,1)</f>
        <v>0</v>
      </c>
      <c r="AO568" s="50" t="str">
        <f t="shared" si="67"/>
        <v>Contratos de prestación de servicios profesionales y de apoyo a la gestión</v>
      </c>
      <c r="AP568" s="50" t="str">
        <f t="shared" si="68"/>
        <v>Contratación directa</v>
      </c>
      <c r="AQ568" s="50" t="str">
        <f>IF(ISBLANK(G568),1,IFERROR(VLOOKUP(G568,Tipo!$C$12:$C$27,1,FALSE),"NO"))</f>
        <v>Prestación de servicios profesionales y de apoyo a la gestión, o para la ejecución de trabajos artísticos que sólo puedan encomendarse a determinadas personas naturales;</v>
      </c>
      <c r="AR568" s="50" t="str">
        <f t="shared" si="69"/>
        <v>Inversión</v>
      </c>
      <c r="AS568" s="50" t="str">
        <f>IF(ISBLANK(K568),1,IFERROR(VLOOKUP(K568,Eje_Pilar_Prop!C462:C563,1,FALSE),"NO"))</f>
        <v>NO</v>
      </c>
      <c r="AT568" s="50" t="str">
        <f t="shared" si="65"/>
        <v>NO</v>
      </c>
      <c r="AU568" s="38" t="str">
        <f t="shared" si="70"/>
        <v>NO</v>
      </c>
      <c r="AV568" s="50" t="str">
        <f t="shared" si="63"/>
        <v>Bogotá Mejor para Todos</v>
      </c>
    </row>
    <row r="569" spans="1:48" ht="45" customHeight="1">
      <c r="A569" s="204">
        <v>57</v>
      </c>
      <c r="B569" s="204">
        <v>2019</v>
      </c>
      <c r="C569" s="131" t="s">
        <v>449</v>
      </c>
      <c r="D569" s="210" t="s">
        <v>1497</v>
      </c>
      <c r="E569" s="210" t="s">
        <v>140</v>
      </c>
      <c r="F569" s="210" t="s">
        <v>34</v>
      </c>
      <c r="G569" s="210" t="s">
        <v>161</v>
      </c>
      <c r="H569" s="210" t="s">
        <v>1563</v>
      </c>
      <c r="I569" s="229" t="s">
        <v>135</v>
      </c>
      <c r="J569" s="229" t="s">
        <v>362</v>
      </c>
      <c r="K569" s="139">
        <v>45</v>
      </c>
      <c r="L569" s="234" t="str">
        <f>IF(ISERROR(VLOOKUP(K569,Eje_Pilar_Prop!$C$2:$E$104,2,FALSE))," ",VLOOKUP(K569,Eje_Pilar_Prop!$C$2:$E$104,2,FALSE))</f>
        <v>Gobernanza e influencia local, regional e internacional</v>
      </c>
      <c r="M569" s="234" t="str">
        <f>IF(ISERROR(VLOOKUP(K569,Eje_Pilar_Prop!$C$2:$E$104,3,FALSE))," ",VLOOKUP(K569,Eje_Pilar_Prop!$C$2:$E$104,3,FALSE))</f>
        <v>Eje Transversal 4 Gobierno Legitimo, Fortalecimiento Local y Eficiencia</v>
      </c>
      <c r="N569" s="204">
        <v>1501</v>
      </c>
      <c r="O569" s="133"/>
      <c r="P569" s="204" t="s">
        <v>1617</v>
      </c>
      <c r="Q569" s="239">
        <v>0</v>
      </c>
      <c r="R569" s="65"/>
      <c r="S569" s="48"/>
      <c r="T569" s="261">
        <v>3</v>
      </c>
      <c r="U569" s="268">
        <v>6380000</v>
      </c>
      <c r="V569" s="251">
        <f t="shared" si="66"/>
        <v>6380000</v>
      </c>
      <c r="W569" s="257">
        <v>10780000</v>
      </c>
      <c r="X569" s="135">
        <v>43493</v>
      </c>
      <c r="Y569" s="135">
        <v>43493</v>
      </c>
      <c r="Z569" s="135">
        <v>43948</v>
      </c>
      <c r="AA569" s="136">
        <v>300</v>
      </c>
      <c r="AB569" s="204">
        <v>3</v>
      </c>
      <c r="AC569" s="136">
        <v>34</v>
      </c>
      <c r="AD569" s="162"/>
      <c r="AE569" s="137"/>
      <c r="AF569" s="135"/>
      <c r="AG569" s="134"/>
      <c r="AH569" s="131"/>
      <c r="AI569" s="131" t="s">
        <v>1474</v>
      </c>
      <c r="AJ569" s="131"/>
      <c r="AK569" s="131"/>
      <c r="AL569" s="138">
        <f t="shared" si="71"/>
        <v>1.6896551724137931</v>
      </c>
      <c r="AN569" s="73">
        <f>IF(SUMPRODUCT((A$14:A569=A569)*(B$14:B569=B569)*(D$14:D569=D569))&gt;1,0,1)</f>
        <v>1</v>
      </c>
      <c r="AO569" s="50" t="str">
        <f t="shared" si="67"/>
        <v>Contratos de prestación de servicios profesionales y de apoyo a la gestión</v>
      </c>
      <c r="AP569" s="50" t="str">
        <f t="shared" si="68"/>
        <v>Contratación directa</v>
      </c>
      <c r="AQ569" s="50" t="str">
        <f>IF(ISBLANK(G569),1,IFERROR(VLOOKUP(G569,Tipo!$C$12:$C$27,1,FALSE),"NO"))</f>
        <v>Prestación de servicios profesionales y de apoyo a la gestión, o para la ejecución de trabajos artísticos que sólo puedan encomendarse a determinadas personas naturales;</v>
      </c>
      <c r="AR569" s="50" t="str">
        <f t="shared" si="69"/>
        <v>Inversión</v>
      </c>
      <c r="AS569" s="50" t="str">
        <f>IF(ISBLANK(K569),1,IFERROR(VLOOKUP(K569,Eje_Pilar_Prop!C463:C564,1,FALSE),"NO"))</f>
        <v>NO</v>
      </c>
      <c r="AT569" s="50" t="str">
        <f t="shared" si="65"/>
        <v>NO</v>
      </c>
      <c r="AU569" s="38" t="str">
        <f t="shared" si="70"/>
        <v>NO</v>
      </c>
      <c r="AV569" s="50" t="str">
        <f t="shared" si="63"/>
        <v>Bogotá Mejor para Todos</v>
      </c>
    </row>
    <row r="570" spans="1:48" ht="45" customHeight="1">
      <c r="A570" s="204">
        <v>61</v>
      </c>
      <c r="B570" s="204">
        <v>2019</v>
      </c>
      <c r="C570" s="131" t="s">
        <v>449</v>
      </c>
      <c r="D570" s="210" t="s">
        <v>1498</v>
      </c>
      <c r="E570" s="210" t="s">
        <v>140</v>
      </c>
      <c r="F570" s="210" t="s">
        <v>34</v>
      </c>
      <c r="G570" s="210" t="s">
        <v>161</v>
      </c>
      <c r="H570" s="210" t="s">
        <v>1564</v>
      </c>
      <c r="I570" s="229" t="s">
        <v>135</v>
      </c>
      <c r="J570" s="229" t="s">
        <v>362</v>
      </c>
      <c r="K570" s="139">
        <v>18</v>
      </c>
      <c r="L570" s="234" t="str">
        <f>IF(ISERROR(VLOOKUP(K570,Eje_Pilar_Prop!$C$2:$E$104,2,FALSE))," ",VLOOKUP(K570,Eje_Pilar_Prop!$C$2:$E$104,2,FALSE))</f>
        <v>Mejor movilidad para todos</v>
      </c>
      <c r="M570" s="234" t="str">
        <f>IF(ISERROR(VLOOKUP(K570,Eje_Pilar_Prop!$C$2:$E$104,3,FALSE))," ",VLOOKUP(K570,Eje_Pilar_Prop!$C$2:$E$104,3,FALSE))</f>
        <v>Pilar 2 Democracía Urbana</v>
      </c>
      <c r="N570" s="139">
        <v>1490</v>
      </c>
      <c r="O570" s="133">
        <v>80206657</v>
      </c>
      <c r="P570" s="131" t="s">
        <v>1214</v>
      </c>
      <c r="Q570" s="239">
        <v>0</v>
      </c>
      <c r="R570" s="65"/>
      <c r="S570" s="48"/>
      <c r="T570" s="195">
        <v>3</v>
      </c>
      <c r="U570" s="268">
        <v>3166667</v>
      </c>
      <c r="V570" s="285">
        <f t="shared" si="66"/>
        <v>3166667</v>
      </c>
      <c r="W570" s="306">
        <v>3166667</v>
      </c>
      <c r="X570" s="135">
        <v>43493</v>
      </c>
      <c r="Y570" s="135">
        <v>43493</v>
      </c>
      <c r="Z570" s="135">
        <v>43949</v>
      </c>
      <c r="AA570" s="136">
        <v>300</v>
      </c>
      <c r="AB570" s="139">
        <v>4</v>
      </c>
      <c r="AC570" s="136">
        <v>34</v>
      </c>
      <c r="AD570" s="162"/>
      <c r="AE570" s="137"/>
      <c r="AF570" s="135"/>
      <c r="AG570" s="134"/>
      <c r="AH570" s="131"/>
      <c r="AI570" s="131" t="s">
        <v>1474</v>
      </c>
      <c r="AJ570" s="131"/>
      <c r="AK570" s="131"/>
      <c r="AL570" s="138">
        <f t="shared" si="71"/>
        <v>1</v>
      </c>
      <c r="AN570" s="73">
        <f>IF(SUMPRODUCT((A$14:A570=A570)*(B$14:B570=B570)*(D$14:D570=D570))&gt;1,0,1)</f>
        <v>1</v>
      </c>
      <c r="AO570" s="50" t="str">
        <f t="shared" si="67"/>
        <v>Contratos de prestación de servicios profesionales y de apoyo a la gestión</v>
      </c>
      <c r="AP570" s="50" t="str">
        <f t="shared" si="68"/>
        <v>Contratación directa</v>
      </c>
      <c r="AQ570" s="50" t="str">
        <f>IF(ISBLANK(G570),1,IFERROR(VLOOKUP(G570,Tipo!$C$12:$C$27,1,FALSE),"NO"))</f>
        <v>Prestación de servicios profesionales y de apoyo a la gestión, o para la ejecución de trabajos artísticos que sólo puedan encomendarse a determinadas personas naturales;</v>
      </c>
      <c r="AR570" s="50" t="str">
        <f t="shared" si="69"/>
        <v>Inversión</v>
      </c>
      <c r="AS570" s="50" t="str">
        <f>IF(ISBLANK(K570),1,IFERROR(VLOOKUP(K570,Eje_Pilar_Prop!C464:C565,1,FALSE),"NO"))</f>
        <v>NO</v>
      </c>
      <c r="AT570" s="50" t="str">
        <f t="shared" si="65"/>
        <v>NO</v>
      </c>
      <c r="AU570" s="38" t="str">
        <f t="shared" si="70"/>
        <v>NO</v>
      </c>
      <c r="AV570" s="50" t="str">
        <f t="shared" si="63"/>
        <v>Bogotá Mejor para Todos</v>
      </c>
    </row>
    <row r="571" spans="1:48" ht="45" customHeight="1">
      <c r="A571" s="204">
        <v>61</v>
      </c>
      <c r="B571" s="204">
        <v>2019</v>
      </c>
      <c r="C571" s="131" t="s">
        <v>449</v>
      </c>
      <c r="D571" s="210" t="s">
        <v>1498</v>
      </c>
      <c r="E571" s="210" t="s">
        <v>140</v>
      </c>
      <c r="F571" s="210" t="s">
        <v>34</v>
      </c>
      <c r="G571" s="210" t="s">
        <v>161</v>
      </c>
      <c r="H571" s="210" t="s">
        <v>1565</v>
      </c>
      <c r="I571" s="229" t="s">
        <v>135</v>
      </c>
      <c r="J571" s="229" t="s">
        <v>362</v>
      </c>
      <c r="K571" s="139">
        <v>18</v>
      </c>
      <c r="L571" s="234" t="str">
        <f>IF(ISERROR(VLOOKUP(K571,Eje_Pilar_Prop!$C$2:$E$104,2,FALSE))," ",VLOOKUP(K571,Eje_Pilar_Prop!$C$2:$E$104,2,FALSE))</f>
        <v>Mejor movilidad para todos</v>
      </c>
      <c r="M571" s="234" t="str">
        <f>IF(ISERROR(VLOOKUP(K571,Eje_Pilar_Prop!$C$2:$E$104,3,FALSE))," ",VLOOKUP(K571,Eje_Pilar_Prop!$C$2:$E$104,3,FALSE))</f>
        <v>Pilar 2 Democracía Urbana</v>
      </c>
      <c r="N571" s="139">
        <v>1490</v>
      </c>
      <c r="O571" s="133">
        <v>80206657</v>
      </c>
      <c r="P571" s="131" t="s">
        <v>1214</v>
      </c>
      <c r="Q571" s="239">
        <v>0</v>
      </c>
      <c r="R571" s="65"/>
      <c r="S571" s="48"/>
      <c r="T571" s="195">
        <v>4</v>
      </c>
      <c r="U571" s="268">
        <v>9500000</v>
      </c>
      <c r="V571" s="285">
        <f t="shared" si="66"/>
        <v>9500000</v>
      </c>
      <c r="W571" s="306">
        <v>9500000</v>
      </c>
      <c r="X571" s="135">
        <v>43493</v>
      </c>
      <c r="Y571" s="135">
        <v>43493</v>
      </c>
      <c r="Z571" s="135">
        <v>43949</v>
      </c>
      <c r="AA571" s="136">
        <v>300</v>
      </c>
      <c r="AB571" s="139">
        <v>3</v>
      </c>
      <c r="AC571" s="136">
        <v>34</v>
      </c>
      <c r="AD571" s="162"/>
      <c r="AE571" s="137"/>
      <c r="AF571" s="135"/>
      <c r="AG571" s="134"/>
      <c r="AH571" s="131"/>
      <c r="AI571" s="131" t="s">
        <v>1474</v>
      </c>
      <c r="AJ571" s="131"/>
      <c r="AK571" s="131"/>
      <c r="AL571" s="138">
        <f t="shared" si="71"/>
        <v>1</v>
      </c>
      <c r="AN571" s="73">
        <f>IF(SUMPRODUCT((A$14:A571=A571)*(B$14:B571=B571)*(D$14:D571=D571))&gt;1,0,1)</f>
        <v>0</v>
      </c>
      <c r="AO571" s="50" t="str">
        <f t="shared" si="67"/>
        <v>Contratos de prestación de servicios profesionales y de apoyo a la gestión</v>
      </c>
      <c r="AP571" s="50" t="str">
        <f t="shared" si="68"/>
        <v>Contratación directa</v>
      </c>
      <c r="AQ571" s="50" t="str">
        <f>IF(ISBLANK(G571),1,IFERROR(VLOOKUP(G571,Tipo!$C$12:$C$27,1,FALSE),"NO"))</f>
        <v>Prestación de servicios profesionales y de apoyo a la gestión, o para la ejecución de trabajos artísticos que sólo puedan encomendarse a determinadas personas naturales;</v>
      </c>
      <c r="AR571" s="50" t="str">
        <f t="shared" si="69"/>
        <v>Inversión</v>
      </c>
      <c r="AS571" s="50" t="str">
        <f>IF(ISBLANK(K571),1,IFERROR(VLOOKUP(K571,Eje_Pilar_Prop!C465:C566,1,FALSE),"NO"))</f>
        <v>NO</v>
      </c>
      <c r="AT571" s="50" t="str">
        <f t="shared" si="65"/>
        <v>NO</v>
      </c>
      <c r="AU571" s="38" t="str">
        <f t="shared" si="70"/>
        <v>NO</v>
      </c>
      <c r="AV571" s="50" t="str">
        <f t="shared" si="63"/>
        <v>Bogotá Mejor para Todos</v>
      </c>
    </row>
    <row r="572" spans="1:48" ht="45" customHeight="1">
      <c r="A572" s="204">
        <v>62</v>
      </c>
      <c r="B572" s="204">
        <v>2019</v>
      </c>
      <c r="C572" s="131" t="s">
        <v>449</v>
      </c>
      <c r="D572" s="210" t="s">
        <v>1499</v>
      </c>
      <c r="E572" s="210" t="s">
        <v>140</v>
      </c>
      <c r="F572" s="210" t="s">
        <v>34</v>
      </c>
      <c r="G572" s="210" t="s">
        <v>161</v>
      </c>
      <c r="H572" s="210" t="s">
        <v>1566</v>
      </c>
      <c r="I572" s="229" t="s">
        <v>135</v>
      </c>
      <c r="J572" s="229" t="s">
        <v>362</v>
      </c>
      <c r="K572" s="139">
        <v>18</v>
      </c>
      <c r="L572" s="234" t="str">
        <f>IF(ISERROR(VLOOKUP(K572,Eje_Pilar_Prop!$C$2:$E$104,2,FALSE))," ",VLOOKUP(K572,Eje_Pilar_Prop!$C$2:$E$104,2,FALSE))</f>
        <v>Mejor movilidad para todos</v>
      </c>
      <c r="M572" s="234" t="str">
        <f>IF(ISERROR(VLOOKUP(K572,Eje_Pilar_Prop!$C$2:$E$104,3,FALSE))," ",VLOOKUP(K572,Eje_Pilar_Prop!$C$2:$E$104,3,FALSE))</f>
        <v>Pilar 2 Democracía Urbana</v>
      </c>
      <c r="N572" s="132">
        <v>1490</v>
      </c>
      <c r="O572" s="239">
        <v>73202903</v>
      </c>
      <c r="P572" s="204" t="s">
        <v>1216</v>
      </c>
      <c r="Q572" s="239">
        <v>0</v>
      </c>
      <c r="R572" s="65"/>
      <c r="S572" s="48"/>
      <c r="T572" s="195">
        <v>3</v>
      </c>
      <c r="U572" s="268">
        <v>3500000</v>
      </c>
      <c r="V572" s="285">
        <f t="shared" si="66"/>
        <v>3500000</v>
      </c>
      <c r="W572" s="306">
        <v>3500000</v>
      </c>
      <c r="X572" s="135">
        <v>43493</v>
      </c>
      <c r="Y572" s="135">
        <v>43493</v>
      </c>
      <c r="Z572" s="135">
        <v>43948</v>
      </c>
      <c r="AA572" s="136">
        <v>300</v>
      </c>
      <c r="AB572" s="139">
        <v>3</v>
      </c>
      <c r="AC572" s="136">
        <v>34</v>
      </c>
      <c r="AD572" s="162"/>
      <c r="AE572" s="137"/>
      <c r="AF572" s="135"/>
      <c r="AG572" s="134"/>
      <c r="AH572" s="131"/>
      <c r="AI572" s="131" t="s">
        <v>1474</v>
      </c>
      <c r="AJ572" s="131"/>
      <c r="AK572" s="131"/>
      <c r="AL572" s="138">
        <f t="shared" si="71"/>
        <v>1</v>
      </c>
      <c r="AN572" s="73">
        <f>IF(SUMPRODUCT((A$14:A572=A572)*(B$14:B572=B572)*(D$14:D572=D572))&gt;1,0,1)</f>
        <v>1</v>
      </c>
      <c r="AO572" s="50" t="str">
        <f t="shared" si="67"/>
        <v>Contratos de prestación de servicios profesionales y de apoyo a la gestión</v>
      </c>
      <c r="AP572" s="50" t="str">
        <f t="shared" si="68"/>
        <v>Contratación directa</v>
      </c>
      <c r="AQ572" s="50" t="str">
        <f>IF(ISBLANK(G572),1,IFERROR(VLOOKUP(G572,Tipo!$C$12:$C$27,1,FALSE),"NO"))</f>
        <v>Prestación de servicios profesionales y de apoyo a la gestión, o para la ejecución de trabajos artísticos que sólo puedan encomendarse a determinadas personas naturales;</v>
      </c>
      <c r="AR572" s="50" t="str">
        <f t="shared" si="69"/>
        <v>Inversión</v>
      </c>
      <c r="AS572" s="50" t="str">
        <f>IF(ISBLANK(K572),1,IFERROR(VLOOKUP(K572,Eje_Pilar_Prop!C466:C567,1,FALSE),"NO"))</f>
        <v>NO</v>
      </c>
      <c r="AT572" s="50" t="str">
        <f t="shared" si="65"/>
        <v>NO</v>
      </c>
      <c r="AU572" s="38" t="str">
        <f t="shared" si="70"/>
        <v>NO</v>
      </c>
      <c r="AV572" s="50" t="str">
        <f t="shared" si="63"/>
        <v>Bogotá Mejor para Todos</v>
      </c>
    </row>
    <row r="573" spans="1:48" ht="45" customHeight="1">
      <c r="A573" s="204">
        <v>63</v>
      </c>
      <c r="B573" s="204">
        <v>2019</v>
      </c>
      <c r="C573" s="131" t="s">
        <v>449</v>
      </c>
      <c r="D573" s="210" t="s">
        <v>1500</v>
      </c>
      <c r="E573" s="210" t="s">
        <v>140</v>
      </c>
      <c r="F573" s="210" t="s">
        <v>34</v>
      </c>
      <c r="G573" s="210" t="s">
        <v>161</v>
      </c>
      <c r="H573" s="210" t="s">
        <v>1567</v>
      </c>
      <c r="I573" s="229" t="s">
        <v>135</v>
      </c>
      <c r="J573" s="229" t="s">
        <v>362</v>
      </c>
      <c r="K573" s="139">
        <v>45</v>
      </c>
      <c r="L573" s="234" t="str">
        <f>IF(ISERROR(VLOOKUP(K573,Eje_Pilar_Prop!$C$2:$E$104,2,FALSE))," ",VLOOKUP(K573,Eje_Pilar_Prop!$C$2:$E$104,2,FALSE))</f>
        <v>Gobernanza e influencia local, regional e internacional</v>
      </c>
      <c r="M573" s="234" t="str">
        <f>IF(ISERROR(VLOOKUP(K573,Eje_Pilar_Prop!$C$2:$E$104,3,FALSE))," ",VLOOKUP(K573,Eje_Pilar_Prop!$C$2:$E$104,3,FALSE))</f>
        <v>Eje Transversal 4 Gobierno Legitimo, Fortalecimiento Local y Eficiencia</v>
      </c>
      <c r="N573" s="132">
        <v>1501</v>
      </c>
      <c r="O573" s="239">
        <v>20744029</v>
      </c>
      <c r="P573" s="131" t="s">
        <v>1233</v>
      </c>
      <c r="Q573" s="239">
        <v>0</v>
      </c>
      <c r="R573" s="65"/>
      <c r="S573" s="48"/>
      <c r="T573" s="195">
        <v>3</v>
      </c>
      <c r="U573" s="243">
        <v>13340000</v>
      </c>
      <c r="V573" s="251">
        <f t="shared" si="66"/>
        <v>13340000</v>
      </c>
      <c r="W573" s="257">
        <v>13340000</v>
      </c>
      <c r="X573" s="135">
        <v>43493</v>
      </c>
      <c r="Y573" s="135">
        <v>43493</v>
      </c>
      <c r="Z573" s="135">
        <v>43948</v>
      </c>
      <c r="AA573" s="136">
        <v>300</v>
      </c>
      <c r="AB573" s="139">
        <v>3</v>
      </c>
      <c r="AC573" s="136">
        <v>34</v>
      </c>
      <c r="AD573" s="162"/>
      <c r="AE573" s="137"/>
      <c r="AF573" s="135"/>
      <c r="AG573" s="134"/>
      <c r="AH573" s="131"/>
      <c r="AI573" s="131" t="s">
        <v>1474</v>
      </c>
      <c r="AJ573" s="131"/>
      <c r="AK573" s="131"/>
      <c r="AL573" s="138">
        <f t="shared" si="71"/>
        <v>1</v>
      </c>
      <c r="AN573" s="73">
        <f>IF(SUMPRODUCT((A$14:A573=A573)*(B$14:B573=B573)*(D$14:D573=D573))&gt;1,0,1)</f>
        <v>1</v>
      </c>
      <c r="AO573" s="50" t="str">
        <f t="shared" si="67"/>
        <v>Contratos de prestación de servicios profesionales y de apoyo a la gestión</v>
      </c>
      <c r="AP573" s="50" t="str">
        <f t="shared" si="68"/>
        <v>Contratación directa</v>
      </c>
      <c r="AQ573" s="50" t="str">
        <f>IF(ISBLANK(G573),1,IFERROR(VLOOKUP(G573,Tipo!$C$12:$C$27,1,FALSE),"NO"))</f>
        <v>Prestación de servicios profesionales y de apoyo a la gestión, o para la ejecución de trabajos artísticos que sólo puedan encomendarse a determinadas personas naturales;</v>
      </c>
      <c r="AR573" s="50" t="str">
        <f t="shared" si="69"/>
        <v>Inversión</v>
      </c>
      <c r="AS573" s="50" t="str">
        <f>IF(ISBLANK(K573),1,IFERROR(VLOOKUP(K573,Eje_Pilar_Prop!C467:C568,1,FALSE),"NO"))</f>
        <v>NO</v>
      </c>
      <c r="AT573" s="50" t="str">
        <f t="shared" si="65"/>
        <v>NO</v>
      </c>
      <c r="AU573" s="38" t="str">
        <f t="shared" si="70"/>
        <v>NO</v>
      </c>
      <c r="AV573" s="50" t="str">
        <f t="shared" si="63"/>
        <v>Bogotá Mejor para Todos</v>
      </c>
    </row>
    <row r="574" spans="1:48" ht="45" customHeight="1">
      <c r="A574" s="204">
        <v>64</v>
      </c>
      <c r="B574" s="204">
        <v>2019</v>
      </c>
      <c r="C574" s="131" t="s">
        <v>449</v>
      </c>
      <c r="D574" s="210" t="s">
        <v>1501</v>
      </c>
      <c r="E574" s="210" t="s">
        <v>140</v>
      </c>
      <c r="F574" s="210" t="s">
        <v>34</v>
      </c>
      <c r="G574" s="210" t="s">
        <v>161</v>
      </c>
      <c r="H574" s="210" t="s">
        <v>1568</v>
      </c>
      <c r="I574" s="229" t="s">
        <v>135</v>
      </c>
      <c r="J574" s="229" t="s">
        <v>362</v>
      </c>
      <c r="K574" s="139">
        <v>45</v>
      </c>
      <c r="L574" s="234" t="str">
        <f>IF(ISERROR(VLOOKUP(K574,Eje_Pilar_Prop!$C$2:$E$104,2,FALSE))," ",VLOOKUP(K574,Eje_Pilar_Prop!$C$2:$E$104,2,FALSE))</f>
        <v>Gobernanza e influencia local, regional e internacional</v>
      </c>
      <c r="M574" s="234" t="str">
        <f>IF(ISERROR(VLOOKUP(K574,Eje_Pilar_Prop!$C$2:$E$104,3,FALSE))," ",VLOOKUP(K574,Eje_Pilar_Prop!$C$2:$E$104,3,FALSE))</f>
        <v>Eje Transversal 4 Gobierno Legitimo, Fortalecimiento Local y Eficiencia</v>
      </c>
      <c r="N574" s="204">
        <v>1501</v>
      </c>
      <c r="O574" s="133"/>
      <c r="P574" s="131" t="s">
        <v>1249</v>
      </c>
      <c r="Q574" s="239">
        <v>0</v>
      </c>
      <c r="R574" s="65"/>
      <c r="S574" s="48"/>
      <c r="T574" s="195">
        <v>3</v>
      </c>
      <c r="U574" s="243">
        <v>7450000</v>
      </c>
      <c r="V574" s="251">
        <f t="shared" si="66"/>
        <v>7450000</v>
      </c>
      <c r="W574" s="257">
        <v>7450000</v>
      </c>
      <c r="X574" s="135">
        <v>43493</v>
      </c>
      <c r="Y574" s="135">
        <v>43493</v>
      </c>
      <c r="Z574" s="135">
        <v>43948</v>
      </c>
      <c r="AA574" s="136">
        <v>300</v>
      </c>
      <c r="AB574" s="139">
        <v>4</v>
      </c>
      <c r="AC574" s="136">
        <v>34</v>
      </c>
      <c r="AD574" s="162"/>
      <c r="AE574" s="137"/>
      <c r="AF574" s="135"/>
      <c r="AG574" s="134"/>
      <c r="AH574" s="131"/>
      <c r="AI574" s="131" t="s">
        <v>1474</v>
      </c>
      <c r="AJ574" s="131"/>
      <c r="AK574" s="131"/>
      <c r="AL574" s="138">
        <f t="shared" si="71"/>
        <v>1</v>
      </c>
      <c r="AN574" s="73">
        <f>IF(SUMPRODUCT((A$14:A574=A574)*(B$14:B574=B574)*(D$14:D574=D574))&gt;1,0,1)</f>
        <v>1</v>
      </c>
      <c r="AO574" s="50" t="str">
        <f t="shared" si="67"/>
        <v>Contratos de prestación de servicios profesionales y de apoyo a la gestión</v>
      </c>
      <c r="AP574" s="50" t="str">
        <f t="shared" si="68"/>
        <v>Contratación directa</v>
      </c>
      <c r="AQ574" s="50" t="str">
        <f>IF(ISBLANK(G574),1,IFERROR(VLOOKUP(G574,Tipo!$C$12:$C$27,1,FALSE),"NO"))</f>
        <v>Prestación de servicios profesionales y de apoyo a la gestión, o para la ejecución de trabajos artísticos que sólo puedan encomendarse a determinadas personas naturales;</v>
      </c>
      <c r="AR574" s="50" t="str">
        <f t="shared" si="69"/>
        <v>Inversión</v>
      </c>
      <c r="AS574" s="50" t="str">
        <f>IF(ISBLANK(K574),1,IFERROR(VLOOKUP(K574,Eje_Pilar_Prop!C468:C569,1,FALSE),"NO"))</f>
        <v>NO</v>
      </c>
      <c r="AT574" s="50" t="str">
        <f t="shared" si="65"/>
        <v>NO</v>
      </c>
      <c r="AU574" s="38" t="str">
        <f t="shared" si="70"/>
        <v>NO</v>
      </c>
      <c r="AV574" s="50" t="str">
        <f t="shared" si="63"/>
        <v>Bogotá Mejor para Todos</v>
      </c>
    </row>
    <row r="575" spans="1:48" ht="45" customHeight="1">
      <c r="A575" s="204">
        <v>64</v>
      </c>
      <c r="B575" s="204">
        <v>2019</v>
      </c>
      <c r="C575" s="131" t="s">
        <v>449</v>
      </c>
      <c r="D575" s="210" t="s">
        <v>1501</v>
      </c>
      <c r="E575" s="210" t="s">
        <v>140</v>
      </c>
      <c r="F575" s="210" t="s">
        <v>34</v>
      </c>
      <c r="G575" s="210" t="s">
        <v>161</v>
      </c>
      <c r="H575" s="210" t="s">
        <v>1569</v>
      </c>
      <c r="I575" s="229" t="s">
        <v>135</v>
      </c>
      <c r="J575" s="229" t="s">
        <v>362</v>
      </c>
      <c r="K575" s="139">
        <v>45</v>
      </c>
      <c r="L575" s="234" t="str">
        <f>IF(ISERROR(VLOOKUP(K575,Eje_Pilar_Prop!$C$2:$E$104,2,FALSE))," ",VLOOKUP(K575,Eje_Pilar_Prop!$C$2:$E$104,2,FALSE))</f>
        <v>Gobernanza e influencia local, regional e internacional</v>
      </c>
      <c r="M575" s="234" t="str">
        <f>IF(ISERROR(VLOOKUP(K575,Eje_Pilar_Prop!$C$2:$E$104,3,FALSE))," ",VLOOKUP(K575,Eje_Pilar_Prop!$C$2:$E$104,3,FALSE))</f>
        <v>Eje Transversal 4 Gobierno Legitimo, Fortalecimiento Local y Eficiencia</v>
      </c>
      <c r="N575" s="204">
        <v>1501</v>
      </c>
      <c r="O575" s="133"/>
      <c r="P575" s="131" t="s">
        <v>1249</v>
      </c>
      <c r="Q575" s="239">
        <v>0</v>
      </c>
      <c r="R575" s="65"/>
      <c r="S575" s="48"/>
      <c r="T575" s="195">
        <v>4</v>
      </c>
      <c r="U575" s="243">
        <v>14155000</v>
      </c>
      <c r="V575" s="251">
        <f t="shared" si="66"/>
        <v>14155000</v>
      </c>
      <c r="W575" s="257">
        <v>14155000</v>
      </c>
      <c r="X575" s="135">
        <v>43493</v>
      </c>
      <c r="Y575" s="135">
        <v>43493</v>
      </c>
      <c r="Z575" s="135">
        <v>43948</v>
      </c>
      <c r="AA575" s="136">
        <v>300</v>
      </c>
      <c r="AB575" s="139">
        <v>3</v>
      </c>
      <c r="AC575" s="136">
        <v>34</v>
      </c>
      <c r="AD575" s="162"/>
      <c r="AE575" s="137"/>
      <c r="AF575" s="135"/>
      <c r="AG575" s="134"/>
      <c r="AH575" s="131"/>
      <c r="AI575" s="131" t="s">
        <v>1474</v>
      </c>
      <c r="AJ575" s="131"/>
      <c r="AK575" s="131"/>
      <c r="AL575" s="138">
        <f t="shared" si="71"/>
        <v>1</v>
      </c>
      <c r="AN575" s="73">
        <f>IF(SUMPRODUCT((A$14:A575=A575)*(B$14:B575=B575)*(D$14:D575=D575))&gt;1,0,1)</f>
        <v>0</v>
      </c>
      <c r="AO575" s="50" t="str">
        <f t="shared" si="67"/>
        <v>Contratos de prestación de servicios profesionales y de apoyo a la gestión</v>
      </c>
      <c r="AP575" s="50" t="str">
        <f t="shared" si="68"/>
        <v>Contratación directa</v>
      </c>
      <c r="AQ575" s="50" t="str">
        <f>IF(ISBLANK(G575),1,IFERROR(VLOOKUP(G575,Tipo!$C$12:$C$27,1,FALSE),"NO"))</f>
        <v>Prestación de servicios profesionales y de apoyo a la gestión, o para la ejecución de trabajos artísticos que sólo puedan encomendarse a determinadas personas naturales;</v>
      </c>
      <c r="AR575" s="50" t="str">
        <f t="shared" si="69"/>
        <v>Inversión</v>
      </c>
      <c r="AS575" s="50" t="str">
        <f>IF(ISBLANK(K575),1,IFERROR(VLOOKUP(K575,Eje_Pilar_Prop!C469:C570,1,FALSE),"NO"))</f>
        <v>NO</v>
      </c>
      <c r="AT575" s="50" t="str">
        <f t="shared" si="65"/>
        <v>NO</v>
      </c>
      <c r="AU575" s="38" t="str">
        <f t="shared" si="70"/>
        <v>NO</v>
      </c>
      <c r="AV575" s="50" t="str">
        <f t="shared" si="63"/>
        <v>Bogotá Mejor para Todos</v>
      </c>
    </row>
    <row r="576" spans="1:48" ht="45" customHeight="1">
      <c r="A576" s="204">
        <v>66</v>
      </c>
      <c r="B576" s="204">
        <v>2019</v>
      </c>
      <c r="C576" s="131" t="s">
        <v>449</v>
      </c>
      <c r="D576" s="210" t="s">
        <v>1502</v>
      </c>
      <c r="E576" s="210" t="s">
        <v>140</v>
      </c>
      <c r="F576" s="210" t="s">
        <v>34</v>
      </c>
      <c r="G576" s="210" t="s">
        <v>161</v>
      </c>
      <c r="H576" s="210" t="s">
        <v>1570</v>
      </c>
      <c r="I576" s="229" t="s">
        <v>135</v>
      </c>
      <c r="J576" s="229" t="s">
        <v>362</v>
      </c>
      <c r="K576" s="139">
        <v>45</v>
      </c>
      <c r="L576" s="234" t="str">
        <f>IF(ISERROR(VLOOKUP(K576,Eje_Pilar_Prop!$C$2:$E$104,2,FALSE))," ",VLOOKUP(K576,Eje_Pilar_Prop!$C$2:$E$104,2,FALSE))</f>
        <v>Gobernanza e influencia local, regional e internacional</v>
      </c>
      <c r="M576" s="234" t="str">
        <f>IF(ISERROR(VLOOKUP(K576,Eje_Pilar_Prop!$C$2:$E$104,3,FALSE))," ",VLOOKUP(K576,Eje_Pilar_Prop!$C$2:$E$104,3,FALSE))</f>
        <v>Eje Transversal 4 Gobierno Legitimo, Fortalecimiento Local y Eficiencia</v>
      </c>
      <c r="N576" s="204">
        <v>1501</v>
      </c>
      <c r="O576" s="133"/>
      <c r="P576" s="204" t="s">
        <v>1526</v>
      </c>
      <c r="Q576" s="239">
        <v>0</v>
      </c>
      <c r="R576" s="65"/>
      <c r="S576" s="48"/>
      <c r="T576" s="195">
        <v>3</v>
      </c>
      <c r="U576" s="243">
        <v>7740000</v>
      </c>
      <c r="V576" s="251">
        <f t="shared" si="66"/>
        <v>7740000</v>
      </c>
      <c r="W576" s="257">
        <v>7740000</v>
      </c>
      <c r="X576" s="135">
        <v>43494</v>
      </c>
      <c r="Y576" s="135">
        <v>43494</v>
      </c>
      <c r="Z576" s="135">
        <v>43951</v>
      </c>
      <c r="AA576" s="136">
        <v>300</v>
      </c>
      <c r="AB576" s="139">
        <v>3</v>
      </c>
      <c r="AC576" s="136">
        <v>23</v>
      </c>
      <c r="AD576" s="162"/>
      <c r="AE576" s="137"/>
      <c r="AF576" s="135"/>
      <c r="AG576" s="134"/>
      <c r="AH576" s="131"/>
      <c r="AI576" s="131" t="s">
        <v>1474</v>
      </c>
      <c r="AJ576" s="131"/>
      <c r="AK576" s="131"/>
      <c r="AL576" s="138">
        <f t="shared" si="71"/>
        <v>1</v>
      </c>
      <c r="AN576" s="73">
        <f>IF(SUMPRODUCT((A$14:A576=A576)*(B$14:B576=B576)*(D$14:D576=D576))&gt;1,0,1)</f>
        <v>1</v>
      </c>
      <c r="AO576" s="50" t="str">
        <f t="shared" si="67"/>
        <v>Contratos de prestación de servicios profesionales y de apoyo a la gestión</v>
      </c>
      <c r="AP576" s="50" t="str">
        <f t="shared" si="68"/>
        <v>Contratación directa</v>
      </c>
      <c r="AQ576" s="50" t="str">
        <f>IF(ISBLANK(G576),1,IFERROR(VLOOKUP(G576,Tipo!$C$12:$C$27,1,FALSE),"NO"))</f>
        <v>Prestación de servicios profesionales y de apoyo a la gestión, o para la ejecución de trabajos artísticos que sólo puedan encomendarse a determinadas personas naturales;</v>
      </c>
      <c r="AR576" s="50" t="str">
        <f t="shared" si="69"/>
        <v>Inversión</v>
      </c>
      <c r="AS576" s="50" t="str">
        <f>IF(ISBLANK(K576),1,IFERROR(VLOOKUP(K576,Eje_Pilar_Prop!C470:C571,1,FALSE),"NO"))</f>
        <v>NO</v>
      </c>
      <c r="AT576" s="50" t="str">
        <f t="shared" si="65"/>
        <v>NO</v>
      </c>
      <c r="AU576" s="38" t="str">
        <f t="shared" si="70"/>
        <v>NO</v>
      </c>
      <c r="AV576" s="50" t="str">
        <f t="shared" si="63"/>
        <v>Bogotá Mejor para Todos</v>
      </c>
    </row>
    <row r="577" spans="1:48" ht="45" customHeight="1">
      <c r="A577" s="204">
        <v>77</v>
      </c>
      <c r="B577" s="204">
        <v>2019</v>
      </c>
      <c r="C577" s="131" t="s">
        <v>449</v>
      </c>
      <c r="D577" s="210" t="s">
        <v>1503</v>
      </c>
      <c r="E577" s="210" t="s">
        <v>140</v>
      </c>
      <c r="F577" s="210" t="s">
        <v>34</v>
      </c>
      <c r="G577" s="210" t="s">
        <v>161</v>
      </c>
      <c r="H577" s="210" t="s">
        <v>1571</v>
      </c>
      <c r="I577" s="229" t="s">
        <v>135</v>
      </c>
      <c r="J577" s="229" t="s">
        <v>362</v>
      </c>
      <c r="K577" s="139">
        <v>45</v>
      </c>
      <c r="L577" s="234" t="str">
        <f>IF(ISERROR(VLOOKUP(K577,Eje_Pilar_Prop!$C$2:$E$104,2,FALSE))," ",VLOOKUP(K577,Eje_Pilar_Prop!$C$2:$E$104,2,FALSE))</f>
        <v>Gobernanza e influencia local, regional e internacional</v>
      </c>
      <c r="M577" s="234" t="str">
        <f>IF(ISERROR(VLOOKUP(K577,Eje_Pilar_Prop!$C$2:$E$104,3,FALSE))," ",VLOOKUP(K577,Eje_Pilar_Prop!$C$2:$E$104,3,FALSE))</f>
        <v>Eje Transversal 4 Gobierno Legitimo, Fortalecimiento Local y Eficiencia</v>
      </c>
      <c r="N577" s="204">
        <v>1501</v>
      </c>
      <c r="O577" s="133"/>
      <c r="P577" s="204" t="s">
        <v>1618</v>
      </c>
      <c r="Q577" s="239">
        <v>0</v>
      </c>
      <c r="R577" s="65"/>
      <c r="S577" s="48"/>
      <c r="T577" s="195">
        <v>3</v>
      </c>
      <c r="U577" s="243">
        <v>7800000</v>
      </c>
      <c r="V577" s="251">
        <f t="shared" si="66"/>
        <v>7800000</v>
      </c>
      <c r="W577" s="257">
        <v>7800000</v>
      </c>
      <c r="X577" s="135">
        <v>43508</v>
      </c>
      <c r="Y577" s="135">
        <v>43509</v>
      </c>
      <c r="Z577" s="135">
        <v>43951</v>
      </c>
      <c r="AA577" s="136">
        <v>300</v>
      </c>
      <c r="AB577" s="139">
        <v>3</v>
      </c>
      <c r="AC577" s="136">
        <v>19</v>
      </c>
      <c r="AD577" s="162"/>
      <c r="AE577" s="137"/>
      <c r="AF577" s="135"/>
      <c r="AG577" s="134"/>
      <c r="AH577" s="131"/>
      <c r="AI577" s="131" t="s">
        <v>1474</v>
      </c>
      <c r="AJ577" s="131"/>
      <c r="AK577" s="131"/>
      <c r="AL577" s="138">
        <f t="shared" si="71"/>
        <v>1</v>
      </c>
      <c r="AN577" s="73">
        <f>IF(SUMPRODUCT((A$14:A577=A577)*(B$14:B577=B577)*(D$14:D577=D577))&gt;1,0,1)</f>
        <v>1</v>
      </c>
      <c r="AO577" s="50" t="str">
        <f t="shared" si="67"/>
        <v>Contratos de prestación de servicios profesionales y de apoyo a la gestión</v>
      </c>
      <c r="AP577" s="50" t="str">
        <f t="shared" si="68"/>
        <v>Contratación directa</v>
      </c>
      <c r="AQ577" s="50" t="str">
        <f>IF(ISBLANK(G577),1,IFERROR(VLOOKUP(G577,Tipo!$C$12:$C$27,1,FALSE),"NO"))</f>
        <v>Prestación de servicios profesionales y de apoyo a la gestión, o para la ejecución de trabajos artísticos que sólo puedan encomendarse a determinadas personas naturales;</v>
      </c>
      <c r="AR577" s="50" t="str">
        <f t="shared" si="69"/>
        <v>Inversión</v>
      </c>
      <c r="AS577" s="50" t="str">
        <f>IF(ISBLANK(K577),1,IFERROR(VLOOKUP(K577,Eje_Pilar_Prop!C471:C572,1,FALSE),"NO"))</f>
        <v>NO</v>
      </c>
      <c r="AT577" s="50" t="str">
        <f t="shared" si="65"/>
        <v>NO</v>
      </c>
      <c r="AU577" s="38" t="str">
        <f t="shared" si="70"/>
        <v>NO</v>
      </c>
      <c r="AV577" s="50" t="str">
        <f t="shared" si="63"/>
        <v>Bogotá Mejor para Todos</v>
      </c>
    </row>
    <row r="578" spans="1:48" ht="45" customHeight="1">
      <c r="A578" s="204">
        <v>85</v>
      </c>
      <c r="B578" s="204">
        <v>2019</v>
      </c>
      <c r="C578" s="131" t="s">
        <v>449</v>
      </c>
      <c r="D578" s="210" t="s">
        <v>1504</v>
      </c>
      <c r="E578" s="210" t="s">
        <v>140</v>
      </c>
      <c r="F578" s="210" t="s">
        <v>34</v>
      </c>
      <c r="G578" s="210" t="s">
        <v>161</v>
      </c>
      <c r="H578" s="210" t="s">
        <v>1572</v>
      </c>
      <c r="I578" s="229" t="s">
        <v>135</v>
      </c>
      <c r="J578" s="229" t="s">
        <v>362</v>
      </c>
      <c r="K578" s="139">
        <v>45</v>
      </c>
      <c r="L578" s="234" t="str">
        <f>IF(ISERROR(VLOOKUP(K578,Eje_Pilar_Prop!$C$2:$E$104,2,FALSE))," ",VLOOKUP(K578,Eje_Pilar_Prop!$C$2:$E$104,2,FALSE))</f>
        <v>Gobernanza e influencia local, regional e internacional</v>
      </c>
      <c r="M578" s="234" t="str">
        <f>IF(ISERROR(VLOOKUP(K578,Eje_Pilar_Prop!$C$2:$E$104,3,FALSE))," ",VLOOKUP(K578,Eje_Pilar_Prop!$C$2:$E$104,3,FALSE))</f>
        <v>Eje Transversal 4 Gobierno Legitimo, Fortalecimiento Local y Eficiencia</v>
      </c>
      <c r="N578" s="204">
        <v>1501</v>
      </c>
      <c r="O578" s="133"/>
      <c r="P578" s="204" t="s">
        <v>1232</v>
      </c>
      <c r="Q578" s="239"/>
      <c r="R578" s="65"/>
      <c r="S578" s="48"/>
      <c r="T578" s="195">
        <v>3</v>
      </c>
      <c r="U578" s="243">
        <v>9600000</v>
      </c>
      <c r="V578" s="251">
        <f t="shared" si="66"/>
        <v>9600000</v>
      </c>
      <c r="W578" s="257">
        <v>9600000</v>
      </c>
      <c r="X578" s="135">
        <v>43497</v>
      </c>
      <c r="Y578" s="135">
        <v>43497</v>
      </c>
      <c r="Z578" s="135">
        <v>43951</v>
      </c>
      <c r="AA578" s="136">
        <v>300</v>
      </c>
      <c r="AB578" s="139">
        <v>3</v>
      </c>
      <c r="AC578" s="136">
        <v>30</v>
      </c>
      <c r="AD578" s="162"/>
      <c r="AE578" s="137"/>
      <c r="AF578" s="135"/>
      <c r="AG578" s="134"/>
      <c r="AH578" s="131"/>
      <c r="AI578" s="131" t="s">
        <v>1474</v>
      </c>
      <c r="AJ578" s="131"/>
      <c r="AK578" s="131"/>
      <c r="AL578" s="138">
        <f t="shared" si="71"/>
        <v>1</v>
      </c>
      <c r="AN578" s="73">
        <f>IF(SUMPRODUCT((A$14:A578=A578)*(B$14:B578=B578)*(D$14:D578=D578))&gt;1,0,1)</f>
        <v>1</v>
      </c>
      <c r="AO578" s="50" t="str">
        <f t="shared" si="67"/>
        <v>Contratos de prestación de servicios profesionales y de apoyo a la gestión</v>
      </c>
      <c r="AP578" s="50" t="str">
        <f t="shared" si="68"/>
        <v>Contratación directa</v>
      </c>
      <c r="AQ578" s="50" t="str">
        <f>IF(ISBLANK(G578),1,IFERROR(VLOOKUP(G578,Tipo!$C$12:$C$27,1,FALSE),"NO"))</f>
        <v>Prestación de servicios profesionales y de apoyo a la gestión, o para la ejecución de trabajos artísticos que sólo puedan encomendarse a determinadas personas naturales;</v>
      </c>
      <c r="AR578" s="50" t="str">
        <f t="shared" si="69"/>
        <v>Inversión</v>
      </c>
      <c r="AS578" s="50" t="str">
        <f>IF(ISBLANK(K578),1,IFERROR(VLOOKUP(K578,Eje_Pilar_Prop!C472:C573,1,FALSE),"NO"))</f>
        <v>NO</v>
      </c>
      <c r="AT578" s="50" t="str">
        <f t="shared" si="65"/>
        <v>NO</v>
      </c>
      <c r="AU578" s="38" t="str">
        <f t="shared" si="70"/>
        <v>NO</v>
      </c>
      <c r="AV578" s="50" t="str">
        <f t="shared" si="63"/>
        <v>Bogotá Mejor para Todos</v>
      </c>
    </row>
    <row r="579" spans="1:48" ht="45" customHeight="1">
      <c r="A579" s="204">
        <v>86</v>
      </c>
      <c r="B579" s="204">
        <v>2019</v>
      </c>
      <c r="C579" s="131" t="s">
        <v>449</v>
      </c>
      <c r="D579" s="210" t="s">
        <v>1505</v>
      </c>
      <c r="E579" s="210" t="s">
        <v>140</v>
      </c>
      <c r="F579" s="210" t="s">
        <v>34</v>
      </c>
      <c r="G579" s="210" t="s">
        <v>161</v>
      </c>
      <c r="H579" s="210" t="s">
        <v>1573</v>
      </c>
      <c r="I579" s="229" t="s">
        <v>135</v>
      </c>
      <c r="J579" s="229" t="s">
        <v>362</v>
      </c>
      <c r="K579" s="139">
        <v>45</v>
      </c>
      <c r="L579" s="234" t="str">
        <f>IF(ISERROR(VLOOKUP(K579,Eje_Pilar_Prop!$C$2:$E$104,2,FALSE))," ",VLOOKUP(K579,Eje_Pilar_Prop!$C$2:$E$104,2,FALSE))</f>
        <v>Gobernanza e influencia local, regional e internacional</v>
      </c>
      <c r="M579" s="234" t="str">
        <f>IF(ISERROR(VLOOKUP(K579,Eje_Pilar_Prop!$C$2:$E$104,3,FALSE))," ",VLOOKUP(K579,Eje_Pilar_Prop!$C$2:$E$104,3,FALSE))</f>
        <v>Eje Transversal 4 Gobierno Legitimo, Fortalecimiento Local y Eficiencia</v>
      </c>
      <c r="N579" s="132">
        <v>1501</v>
      </c>
      <c r="O579" s="239">
        <v>19498006</v>
      </c>
      <c r="P579" s="131" t="s">
        <v>1284</v>
      </c>
      <c r="Q579" s="239">
        <v>0</v>
      </c>
      <c r="R579" s="65"/>
      <c r="S579" s="48"/>
      <c r="T579" s="195">
        <v>3</v>
      </c>
      <c r="U579" s="243">
        <v>6086667</v>
      </c>
      <c r="V579" s="251">
        <f t="shared" si="66"/>
        <v>6086667</v>
      </c>
      <c r="W579" s="257">
        <v>6086667</v>
      </c>
      <c r="X579" s="135">
        <v>43497</v>
      </c>
      <c r="Y579" s="135">
        <v>43497</v>
      </c>
      <c r="Z579" s="135">
        <v>43951</v>
      </c>
      <c r="AA579" s="136">
        <v>300</v>
      </c>
      <c r="AB579" s="139">
        <v>3</v>
      </c>
      <c r="AC579" s="136">
        <v>30</v>
      </c>
      <c r="AD579" s="162"/>
      <c r="AE579" s="137"/>
      <c r="AF579" s="135"/>
      <c r="AG579" s="134"/>
      <c r="AH579" s="131"/>
      <c r="AI579" s="131" t="s">
        <v>1474</v>
      </c>
      <c r="AJ579" s="131"/>
      <c r="AK579" s="131"/>
      <c r="AL579" s="138">
        <f t="shared" si="71"/>
        <v>1</v>
      </c>
      <c r="AN579" s="73">
        <f>IF(SUMPRODUCT((A$14:A579=A579)*(B$14:B579=B579)*(D$14:D579=D579))&gt;1,0,1)</f>
        <v>1</v>
      </c>
      <c r="AO579" s="50" t="str">
        <f t="shared" si="67"/>
        <v>Contratos de prestación de servicios profesionales y de apoyo a la gestión</v>
      </c>
      <c r="AP579" s="50" t="str">
        <f t="shared" si="68"/>
        <v>Contratación directa</v>
      </c>
      <c r="AQ579" s="50" t="str">
        <f>IF(ISBLANK(G579),1,IFERROR(VLOOKUP(G579,Tipo!$C$12:$C$27,1,FALSE),"NO"))</f>
        <v>Prestación de servicios profesionales y de apoyo a la gestión, o para la ejecución de trabajos artísticos que sólo puedan encomendarse a determinadas personas naturales;</v>
      </c>
      <c r="AR579" s="50" t="str">
        <f t="shared" si="69"/>
        <v>Inversión</v>
      </c>
      <c r="AS579" s="50" t="str">
        <f>IF(ISBLANK(K579),1,IFERROR(VLOOKUP(K579,Eje_Pilar_Prop!C473:C574,1,FALSE),"NO"))</f>
        <v>NO</v>
      </c>
      <c r="AT579" s="50" t="str">
        <f t="shared" si="65"/>
        <v>NO</v>
      </c>
      <c r="AU579" s="38" t="str">
        <f t="shared" si="70"/>
        <v>NO</v>
      </c>
      <c r="AV579" s="50" t="str">
        <f t="shared" si="63"/>
        <v>Bogotá Mejor para Todos</v>
      </c>
    </row>
    <row r="580" spans="1:48" ht="45" customHeight="1">
      <c r="A580" s="204">
        <v>88</v>
      </c>
      <c r="B580" s="204">
        <v>2019</v>
      </c>
      <c r="C580" s="131" t="s">
        <v>449</v>
      </c>
      <c r="D580" s="210" t="s">
        <v>1506</v>
      </c>
      <c r="E580" s="210" t="s">
        <v>140</v>
      </c>
      <c r="F580" s="210" t="s">
        <v>34</v>
      </c>
      <c r="G580" s="210" t="s">
        <v>161</v>
      </c>
      <c r="H580" s="210" t="s">
        <v>1574</v>
      </c>
      <c r="I580" s="229" t="s">
        <v>135</v>
      </c>
      <c r="J580" s="229" t="s">
        <v>362</v>
      </c>
      <c r="K580" s="139">
        <v>45</v>
      </c>
      <c r="L580" s="234" t="str">
        <f>IF(ISERROR(VLOOKUP(K580,Eje_Pilar_Prop!$C$2:$E$104,2,FALSE))," ",VLOOKUP(K580,Eje_Pilar_Prop!$C$2:$E$104,2,FALSE))</f>
        <v>Gobernanza e influencia local, regional e internacional</v>
      </c>
      <c r="M580" s="234" t="str">
        <f>IF(ISERROR(VLOOKUP(K580,Eje_Pilar_Prop!$C$2:$E$104,3,FALSE))," ",VLOOKUP(K580,Eje_Pilar_Prop!$C$2:$E$104,3,FALSE))</f>
        <v>Eje Transversal 4 Gobierno Legitimo, Fortalecimiento Local y Eficiencia</v>
      </c>
      <c r="N580" s="204">
        <v>1501</v>
      </c>
      <c r="O580" s="133"/>
      <c r="P580" s="131" t="s">
        <v>1266</v>
      </c>
      <c r="Q580" s="239">
        <v>0</v>
      </c>
      <c r="R580" s="65"/>
      <c r="S580" s="48"/>
      <c r="T580" s="195">
        <v>3</v>
      </c>
      <c r="U580" s="243">
        <v>7800000</v>
      </c>
      <c r="V580" s="251">
        <f t="shared" si="66"/>
        <v>7800000</v>
      </c>
      <c r="W580" s="257">
        <v>7800000</v>
      </c>
      <c r="X580" s="135">
        <v>43501</v>
      </c>
      <c r="Y580" s="135">
        <v>43501</v>
      </c>
      <c r="Z580" s="135">
        <v>43951</v>
      </c>
      <c r="AA580" s="136">
        <v>300</v>
      </c>
      <c r="AB580" s="139">
        <v>3</v>
      </c>
      <c r="AC580" s="136">
        <v>27</v>
      </c>
      <c r="AD580" s="162"/>
      <c r="AE580" s="137"/>
      <c r="AF580" s="135"/>
      <c r="AG580" s="134"/>
      <c r="AH580" s="131"/>
      <c r="AI580" s="131" t="s">
        <v>1474</v>
      </c>
      <c r="AJ580" s="131"/>
      <c r="AK580" s="131"/>
      <c r="AL580" s="138">
        <f t="shared" si="71"/>
        <v>1</v>
      </c>
      <c r="AN580" s="73">
        <f>IF(SUMPRODUCT((A$14:A580=A580)*(B$14:B580=B580)*(D$14:D580=D580))&gt;1,0,1)</f>
        <v>1</v>
      </c>
      <c r="AO580" s="50" t="str">
        <f t="shared" si="67"/>
        <v>Contratos de prestación de servicios profesionales y de apoyo a la gestión</v>
      </c>
      <c r="AP580" s="50" t="str">
        <f t="shared" si="68"/>
        <v>Contratación directa</v>
      </c>
      <c r="AQ580" s="50" t="str">
        <f>IF(ISBLANK(G580),1,IFERROR(VLOOKUP(G580,Tipo!$C$12:$C$27,1,FALSE),"NO"))</f>
        <v>Prestación de servicios profesionales y de apoyo a la gestión, o para la ejecución de trabajos artísticos que sólo puedan encomendarse a determinadas personas naturales;</v>
      </c>
      <c r="AR580" s="50" t="str">
        <f t="shared" si="69"/>
        <v>Inversión</v>
      </c>
      <c r="AS580" s="50" t="str">
        <f>IF(ISBLANK(K580),1,IFERROR(VLOOKUP(K580,Eje_Pilar_Prop!C474:C575,1,FALSE),"NO"))</f>
        <v>NO</v>
      </c>
      <c r="AT580" s="50" t="str">
        <f t="shared" si="65"/>
        <v>NO</v>
      </c>
      <c r="AU580" s="38" t="str">
        <f t="shared" si="70"/>
        <v>NO</v>
      </c>
      <c r="AV580" s="50" t="str">
        <f t="shared" si="63"/>
        <v>Bogotá Mejor para Todos</v>
      </c>
    </row>
    <row r="581" spans="1:48" ht="45" customHeight="1">
      <c r="A581" s="204">
        <v>89</v>
      </c>
      <c r="B581" s="204">
        <v>2019</v>
      </c>
      <c r="C581" s="131" t="s">
        <v>449</v>
      </c>
      <c r="D581" s="210" t="s">
        <v>1507</v>
      </c>
      <c r="E581" s="210" t="s">
        <v>140</v>
      </c>
      <c r="F581" s="210" t="s">
        <v>34</v>
      </c>
      <c r="G581" s="210" t="s">
        <v>161</v>
      </c>
      <c r="H581" s="210" t="s">
        <v>1575</v>
      </c>
      <c r="I581" s="229" t="s">
        <v>135</v>
      </c>
      <c r="J581" s="229" t="s">
        <v>362</v>
      </c>
      <c r="K581" s="139">
        <v>45</v>
      </c>
      <c r="L581" s="234" t="str">
        <f>IF(ISERROR(VLOOKUP(K581,Eje_Pilar_Prop!$C$2:$E$104,2,FALSE))," ",VLOOKUP(K581,Eje_Pilar_Prop!$C$2:$E$104,2,FALSE))</f>
        <v>Gobernanza e influencia local, regional e internacional</v>
      </c>
      <c r="M581" s="234" t="str">
        <f>IF(ISERROR(VLOOKUP(K581,Eje_Pilar_Prop!$C$2:$E$104,3,FALSE))," ",VLOOKUP(K581,Eje_Pilar_Prop!$C$2:$E$104,3,FALSE))</f>
        <v>Eje Transversal 4 Gobierno Legitimo, Fortalecimiento Local y Eficiencia</v>
      </c>
      <c r="N581" s="204">
        <v>1501</v>
      </c>
      <c r="O581" s="133"/>
      <c r="P581" s="131" t="s">
        <v>1281</v>
      </c>
      <c r="Q581" s="239">
        <v>0</v>
      </c>
      <c r="R581" s="65"/>
      <c r="S581" s="48"/>
      <c r="T581" s="195">
        <v>3</v>
      </c>
      <c r="U581" s="243">
        <v>7800000</v>
      </c>
      <c r="V581" s="251">
        <f t="shared" si="66"/>
        <v>7800000</v>
      </c>
      <c r="W581" s="257">
        <v>7800000</v>
      </c>
      <c r="X581" s="135">
        <v>43501</v>
      </c>
      <c r="Y581" s="135">
        <v>43501</v>
      </c>
      <c r="Z581" s="135">
        <v>43951</v>
      </c>
      <c r="AA581" s="136">
        <v>300</v>
      </c>
      <c r="AB581" s="139">
        <v>3</v>
      </c>
      <c r="AC581" s="136">
        <v>27</v>
      </c>
      <c r="AD581" s="162"/>
      <c r="AE581" s="137"/>
      <c r="AF581" s="135"/>
      <c r="AG581" s="134"/>
      <c r="AH581" s="131"/>
      <c r="AI581" s="131" t="s">
        <v>1474</v>
      </c>
      <c r="AJ581" s="131"/>
      <c r="AK581" s="131"/>
      <c r="AL581" s="138">
        <f t="shared" si="71"/>
        <v>1</v>
      </c>
      <c r="AN581" s="73">
        <f>IF(SUMPRODUCT((A$14:A581=A581)*(B$14:B581=B581)*(D$14:D581=D581))&gt;1,0,1)</f>
        <v>1</v>
      </c>
      <c r="AO581" s="50" t="str">
        <f t="shared" si="67"/>
        <v>Contratos de prestación de servicios profesionales y de apoyo a la gestión</v>
      </c>
      <c r="AP581" s="50" t="str">
        <f t="shared" si="68"/>
        <v>Contratación directa</v>
      </c>
      <c r="AQ581" s="50" t="str">
        <f>IF(ISBLANK(G581),1,IFERROR(VLOOKUP(G581,Tipo!$C$12:$C$27,1,FALSE),"NO"))</f>
        <v>Prestación de servicios profesionales y de apoyo a la gestión, o para la ejecución de trabajos artísticos que sólo puedan encomendarse a determinadas personas naturales;</v>
      </c>
      <c r="AR581" s="50" t="str">
        <f t="shared" si="69"/>
        <v>Inversión</v>
      </c>
      <c r="AS581" s="50" t="str">
        <f>IF(ISBLANK(K581),1,IFERROR(VLOOKUP(K581,Eje_Pilar_Prop!C475:C576,1,FALSE),"NO"))</f>
        <v>NO</v>
      </c>
      <c r="AT581" s="50" t="str">
        <f t="shared" si="65"/>
        <v>NO</v>
      </c>
      <c r="AU581" s="38" t="str">
        <f t="shared" si="70"/>
        <v>NO</v>
      </c>
      <c r="AV581" s="50" t="str">
        <f t="shared" si="63"/>
        <v>Bogotá Mejor para Todos</v>
      </c>
    </row>
    <row r="582" spans="1:48" ht="45" customHeight="1">
      <c r="A582" s="204">
        <v>112</v>
      </c>
      <c r="B582" s="204">
        <v>2019</v>
      </c>
      <c r="C582" s="131" t="s">
        <v>449</v>
      </c>
      <c r="D582" s="210" t="s">
        <v>1508</v>
      </c>
      <c r="E582" s="210" t="s">
        <v>140</v>
      </c>
      <c r="F582" s="210" t="s">
        <v>34</v>
      </c>
      <c r="G582" s="210" t="s">
        <v>161</v>
      </c>
      <c r="H582" s="210" t="s">
        <v>1576</v>
      </c>
      <c r="I582" s="229" t="s">
        <v>135</v>
      </c>
      <c r="J582" s="229" t="s">
        <v>362</v>
      </c>
      <c r="K582" s="139">
        <v>45</v>
      </c>
      <c r="L582" s="234" t="str">
        <f>IF(ISERROR(VLOOKUP(K582,Eje_Pilar_Prop!$C$2:$E$104,2,FALSE))," ",VLOOKUP(K582,Eje_Pilar_Prop!$C$2:$E$104,2,FALSE))</f>
        <v>Gobernanza e influencia local, regional e internacional</v>
      </c>
      <c r="M582" s="234" t="str">
        <f>IF(ISERROR(VLOOKUP(K582,Eje_Pilar_Prop!$C$2:$E$104,3,FALSE))," ",VLOOKUP(K582,Eje_Pilar_Prop!$C$2:$E$104,3,FALSE))</f>
        <v>Eje Transversal 4 Gobierno Legitimo, Fortalecimiento Local y Eficiencia</v>
      </c>
      <c r="N582" s="132">
        <v>1501</v>
      </c>
      <c r="O582" s="133">
        <v>1110450731</v>
      </c>
      <c r="P582" s="131" t="s">
        <v>1254</v>
      </c>
      <c r="Q582" s="239">
        <v>0</v>
      </c>
      <c r="R582" s="65"/>
      <c r="S582" s="48"/>
      <c r="T582" s="195">
        <v>3</v>
      </c>
      <c r="U582" s="243">
        <v>13200000</v>
      </c>
      <c r="V582" s="251">
        <f t="shared" si="66"/>
        <v>13200000</v>
      </c>
      <c r="W582" s="257">
        <v>13200000</v>
      </c>
      <c r="X582" s="135">
        <v>43508</v>
      </c>
      <c r="Y582" s="135">
        <v>43508</v>
      </c>
      <c r="Z582" s="135">
        <v>43951</v>
      </c>
      <c r="AA582" s="136">
        <v>300</v>
      </c>
      <c r="AB582" s="139">
        <v>4</v>
      </c>
      <c r="AC582" s="136">
        <v>20</v>
      </c>
      <c r="AD582" s="162"/>
      <c r="AE582" s="137"/>
      <c r="AF582" s="135"/>
      <c r="AG582" s="134"/>
      <c r="AH582" s="131"/>
      <c r="AI582" s="131" t="s">
        <v>1474</v>
      </c>
      <c r="AJ582" s="131"/>
      <c r="AK582" s="131"/>
      <c r="AL582" s="138">
        <f t="shared" si="71"/>
        <v>1</v>
      </c>
      <c r="AN582" s="73">
        <f>IF(SUMPRODUCT((A$14:A582=A582)*(B$14:B582=B582)*(D$14:D582=D582))&gt;1,0,1)</f>
        <v>1</v>
      </c>
      <c r="AO582" s="50" t="str">
        <f t="shared" si="67"/>
        <v>Contratos de prestación de servicios profesionales y de apoyo a la gestión</v>
      </c>
      <c r="AP582" s="50" t="str">
        <f t="shared" si="68"/>
        <v>Contratación directa</v>
      </c>
      <c r="AQ582" s="50" t="str">
        <f>IF(ISBLANK(G582),1,IFERROR(VLOOKUP(G582,Tipo!$C$12:$C$27,1,FALSE),"NO"))</f>
        <v>Prestación de servicios profesionales y de apoyo a la gestión, o para la ejecución de trabajos artísticos que sólo puedan encomendarse a determinadas personas naturales;</v>
      </c>
      <c r="AR582" s="50" t="str">
        <f t="shared" si="69"/>
        <v>Inversión</v>
      </c>
      <c r="AS582" s="50" t="str">
        <f>IF(ISBLANK(K582),1,IFERROR(VLOOKUP(K582,Eje_Pilar_Prop!C476:C577,1,FALSE),"NO"))</f>
        <v>NO</v>
      </c>
      <c r="AT582" s="50" t="str">
        <f t="shared" si="65"/>
        <v>NO</v>
      </c>
      <c r="AU582" s="38" t="str">
        <f t="shared" si="70"/>
        <v>NO</v>
      </c>
      <c r="AV582" s="50" t="str">
        <f t="shared" si="63"/>
        <v>Bogotá Mejor para Todos</v>
      </c>
    </row>
    <row r="583" spans="1:48" ht="45" customHeight="1">
      <c r="A583" s="204">
        <v>114</v>
      </c>
      <c r="B583" s="204">
        <v>2019</v>
      </c>
      <c r="C583" s="131" t="s">
        <v>449</v>
      </c>
      <c r="D583" s="210" t="s">
        <v>1509</v>
      </c>
      <c r="E583" s="210" t="s">
        <v>140</v>
      </c>
      <c r="F583" s="210" t="s">
        <v>34</v>
      </c>
      <c r="G583" s="210" t="s">
        <v>161</v>
      </c>
      <c r="H583" s="210" t="s">
        <v>1577</v>
      </c>
      <c r="I583" s="229" t="s">
        <v>135</v>
      </c>
      <c r="J583" s="229" t="s">
        <v>362</v>
      </c>
      <c r="K583" s="139">
        <v>45</v>
      </c>
      <c r="L583" s="234" t="str">
        <f>IF(ISERROR(VLOOKUP(K583,Eje_Pilar_Prop!$C$2:$E$104,2,FALSE))," ",VLOOKUP(K583,Eje_Pilar_Prop!$C$2:$E$104,2,FALSE))</f>
        <v>Gobernanza e influencia local, regional e internacional</v>
      </c>
      <c r="M583" s="234" t="str">
        <f>IF(ISERROR(VLOOKUP(K583,Eje_Pilar_Prop!$C$2:$E$104,3,FALSE))," ",VLOOKUP(K583,Eje_Pilar_Prop!$C$2:$E$104,3,FALSE))</f>
        <v>Eje Transversal 4 Gobierno Legitimo, Fortalecimiento Local y Eficiencia</v>
      </c>
      <c r="N583" s="204">
        <v>1501</v>
      </c>
      <c r="O583" s="133"/>
      <c r="P583" s="204" t="s">
        <v>1619</v>
      </c>
      <c r="Q583" s="239">
        <v>0</v>
      </c>
      <c r="R583" s="65"/>
      <c r="S583" s="48"/>
      <c r="T583" s="195">
        <v>4</v>
      </c>
      <c r="U583" s="243">
        <v>14100000</v>
      </c>
      <c r="V583" s="251">
        <f t="shared" si="66"/>
        <v>14100000</v>
      </c>
      <c r="W583" s="257">
        <v>4700000</v>
      </c>
      <c r="X583" s="135">
        <v>43502</v>
      </c>
      <c r="Y583" s="135">
        <v>43502</v>
      </c>
      <c r="Z583" s="135">
        <v>43951</v>
      </c>
      <c r="AA583" s="136">
        <v>300</v>
      </c>
      <c r="AB583" s="139">
        <v>3</v>
      </c>
      <c r="AC583" s="136">
        <v>26</v>
      </c>
      <c r="AD583" s="162"/>
      <c r="AE583" s="137"/>
      <c r="AF583" s="135"/>
      <c r="AG583" s="134"/>
      <c r="AH583" s="131"/>
      <c r="AI583" s="131" t="s">
        <v>1474</v>
      </c>
      <c r="AJ583" s="131"/>
      <c r="AK583" s="131"/>
      <c r="AL583" s="138">
        <f t="shared" si="71"/>
        <v>0.33333333333333331</v>
      </c>
      <c r="AN583" s="73">
        <f>IF(SUMPRODUCT((A$14:A583=A583)*(B$14:B583=B583)*(D$14:D583=D583))&gt;1,0,1)</f>
        <v>1</v>
      </c>
      <c r="AO583" s="50" t="str">
        <f t="shared" si="67"/>
        <v>Contratos de prestación de servicios profesionales y de apoyo a la gestión</v>
      </c>
      <c r="AP583" s="50" t="str">
        <f t="shared" si="68"/>
        <v>Contratación directa</v>
      </c>
      <c r="AQ583" s="50" t="str">
        <f>IF(ISBLANK(G583),1,IFERROR(VLOOKUP(G583,Tipo!$C$12:$C$27,1,FALSE),"NO"))</f>
        <v>Prestación de servicios profesionales y de apoyo a la gestión, o para la ejecución de trabajos artísticos que sólo puedan encomendarse a determinadas personas naturales;</v>
      </c>
      <c r="AR583" s="50" t="str">
        <f t="shared" si="69"/>
        <v>Inversión</v>
      </c>
      <c r="AS583" s="50" t="str">
        <f>IF(ISBLANK(K583),1,IFERROR(VLOOKUP(K583,Eje_Pilar_Prop!C478:C579,1,FALSE),"NO"))</f>
        <v>NO</v>
      </c>
      <c r="AT583" s="50" t="str">
        <f t="shared" si="65"/>
        <v>NO</v>
      </c>
      <c r="AU583" s="38" t="str">
        <f t="shared" si="70"/>
        <v>NO</v>
      </c>
      <c r="AV583" s="50" t="str">
        <f t="shared" si="63"/>
        <v>Bogotá Mejor para Todos</v>
      </c>
    </row>
    <row r="584" spans="1:48" ht="45" customHeight="1">
      <c r="A584" s="204">
        <v>129</v>
      </c>
      <c r="B584" s="204">
        <v>2019</v>
      </c>
      <c r="C584" s="131" t="s">
        <v>449</v>
      </c>
      <c r="D584" s="210" t="s">
        <v>1578</v>
      </c>
      <c r="E584" s="210" t="s">
        <v>140</v>
      </c>
      <c r="F584" s="210" t="s">
        <v>34</v>
      </c>
      <c r="G584" s="210" t="s">
        <v>161</v>
      </c>
      <c r="H584" s="210" t="s">
        <v>1579</v>
      </c>
      <c r="I584" s="229" t="s">
        <v>135</v>
      </c>
      <c r="J584" s="229" t="s">
        <v>362</v>
      </c>
      <c r="K584" s="139">
        <v>11</v>
      </c>
      <c r="L584" s="234" t="str">
        <f>IF(ISERROR(VLOOKUP(K584,Eje_Pilar_Prop!$C$2:$E$104,2,FALSE))," ",VLOOKUP(K584,Eje_Pilar_Prop!$C$2:$E$104,2,FALSE))</f>
        <v>Mejores oportunidades para el desarrollo a través de la cultura, la recreación y el deporte</v>
      </c>
      <c r="M584" s="234" t="str">
        <f>IF(ISERROR(VLOOKUP(K584,Eje_Pilar_Prop!$C$2:$E$104,3,FALSE))," ",VLOOKUP(K584,Eje_Pilar_Prop!$C$2:$E$104,3,FALSE))</f>
        <v>Pilar 1 Igualdad de Calidad de Vida</v>
      </c>
      <c r="N584" s="132">
        <v>1480</v>
      </c>
      <c r="O584" s="239"/>
      <c r="P584" s="204" t="s">
        <v>1620</v>
      </c>
      <c r="Q584" s="239">
        <v>0</v>
      </c>
      <c r="R584" s="65"/>
      <c r="S584" s="48"/>
      <c r="T584" s="195">
        <v>3</v>
      </c>
      <c r="U584" s="243">
        <v>4400000</v>
      </c>
      <c r="V584" s="251">
        <f t="shared" si="66"/>
        <v>4400000</v>
      </c>
      <c r="W584" s="306">
        <v>4400000</v>
      </c>
      <c r="X584" s="135">
        <v>43504</v>
      </c>
      <c r="Y584" s="135">
        <v>43507</v>
      </c>
      <c r="Z584" s="135">
        <v>43961</v>
      </c>
      <c r="AA584" s="136">
        <v>300</v>
      </c>
      <c r="AB584" s="139">
        <v>3</v>
      </c>
      <c r="AC584" s="136">
        <v>21</v>
      </c>
      <c r="AD584" s="162"/>
      <c r="AE584" s="137"/>
      <c r="AF584" s="135"/>
      <c r="AG584" s="134"/>
      <c r="AH584" s="131"/>
      <c r="AI584" s="131" t="s">
        <v>1474</v>
      </c>
      <c r="AJ584" s="131"/>
      <c r="AK584" s="131"/>
      <c r="AL584" s="138">
        <f t="shared" si="71"/>
        <v>1</v>
      </c>
      <c r="AN584" s="73">
        <f>IF(SUMPRODUCT((A$14:A584=A584)*(B$14:B584=B584)*(D$14:D584=D584))&gt;1,0,1)</f>
        <v>1</v>
      </c>
      <c r="AO584" s="50" t="str">
        <f t="shared" si="67"/>
        <v>Contratos de prestación de servicios profesionales y de apoyo a la gestión</v>
      </c>
      <c r="AP584" s="50" t="str">
        <f t="shared" si="68"/>
        <v>Contratación directa</v>
      </c>
      <c r="AQ584" s="50" t="str">
        <f>IF(ISBLANK(G584),1,IFERROR(VLOOKUP(G584,Tipo!$C$12:$C$27,1,FALSE),"NO"))</f>
        <v>Prestación de servicios profesionales y de apoyo a la gestión, o para la ejecución de trabajos artísticos que sólo puedan encomendarse a determinadas personas naturales;</v>
      </c>
      <c r="AR584" s="50" t="str">
        <f t="shared" si="69"/>
        <v>Inversión</v>
      </c>
      <c r="AS584" s="50" t="str">
        <f>IF(ISBLANK(K584),1,IFERROR(VLOOKUP(K584,Eje_Pilar_Prop!C479:C580,1,FALSE),"NO"))</f>
        <v>NO</v>
      </c>
      <c r="AT584" s="50" t="str">
        <f t="shared" si="65"/>
        <v>NO</v>
      </c>
      <c r="AU584" s="38" t="str">
        <f t="shared" si="70"/>
        <v>NO</v>
      </c>
      <c r="AV584" s="50" t="str">
        <f t="shared" si="63"/>
        <v>Bogotá Mejor para Todos</v>
      </c>
    </row>
    <row r="585" spans="1:48" ht="45" customHeight="1">
      <c r="A585" s="204">
        <v>131</v>
      </c>
      <c r="B585" s="204">
        <v>2019</v>
      </c>
      <c r="C585" s="131" t="s">
        <v>449</v>
      </c>
      <c r="D585" s="210" t="s">
        <v>1510</v>
      </c>
      <c r="E585" s="210" t="s">
        <v>140</v>
      </c>
      <c r="F585" s="210" t="s">
        <v>34</v>
      </c>
      <c r="G585" s="210" t="s">
        <v>161</v>
      </c>
      <c r="H585" s="210" t="s">
        <v>1580</v>
      </c>
      <c r="I585" s="229" t="s">
        <v>135</v>
      </c>
      <c r="J585" s="229" t="s">
        <v>362</v>
      </c>
      <c r="K585" s="139">
        <v>45</v>
      </c>
      <c r="L585" s="234" t="str">
        <f>IF(ISERROR(VLOOKUP(K585,Eje_Pilar_Prop!$C$2:$E$104,2,FALSE))," ",VLOOKUP(K585,Eje_Pilar_Prop!$C$2:$E$104,2,FALSE))</f>
        <v>Gobernanza e influencia local, regional e internacional</v>
      </c>
      <c r="M585" s="234" t="str">
        <f>IF(ISERROR(VLOOKUP(K585,Eje_Pilar_Prop!$C$2:$E$104,3,FALSE))," ",VLOOKUP(K585,Eje_Pilar_Prop!$C$2:$E$104,3,FALSE))</f>
        <v>Eje Transversal 4 Gobierno Legitimo, Fortalecimiento Local y Eficiencia</v>
      </c>
      <c r="N585" s="204">
        <v>1501</v>
      </c>
      <c r="O585" s="133"/>
      <c r="P585" s="204" t="s">
        <v>1527</v>
      </c>
      <c r="Q585" s="239">
        <v>0</v>
      </c>
      <c r="R585" s="65"/>
      <c r="S585" s="48"/>
      <c r="T585" s="195">
        <v>3</v>
      </c>
      <c r="U585" s="243">
        <v>10400000</v>
      </c>
      <c r="V585" s="251">
        <f t="shared" si="66"/>
        <v>10400000</v>
      </c>
      <c r="W585" s="257">
        <v>10400000</v>
      </c>
      <c r="X585" s="135">
        <v>43504</v>
      </c>
      <c r="Y585" s="135">
        <v>43504</v>
      </c>
      <c r="Z585" s="135">
        <v>43912</v>
      </c>
      <c r="AA585" s="136">
        <v>270</v>
      </c>
      <c r="AB585" s="139">
        <v>3</v>
      </c>
      <c r="AC585" s="136">
        <v>54</v>
      </c>
      <c r="AD585" s="162"/>
      <c r="AE585" s="137"/>
      <c r="AF585" s="135"/>
      <c r="AG585" s="134"/>
      <c r="AH585" s="131"/>
      <c r="AI585" s="131" t="s">
        <v>1474</v>
      </c>
      <c r="AJ585" s="131"/>
      <c r="AK585" s="131"/>
      <c r="AL585" s="138">
        <f t="shared" si="71"/>
        <v>1</v>
      </c>
      <c r="AN585" s="73">
        <f>IF(SUMPRODUCT((A$14:A585=A585)*(B$14:B585=B585)*(D$14:D585=D585))&gt;1,0,1)</f>
        <v>1</v>
      </c>
      <c r="AO585" s="50" t="str">
        <f t="shared" si="67"/>
        <v>Contratos de prestación de servicios profesionales y de apoyo a la gestión</v>
      </c>
      <c r="AP585" s="50" t="str">
        <f t="shared" si="68"/>
        <v>Contratación directa</v>
      </c>
      <c r="AQ585" s="50" t="str">
        <f>IF(ISBLANK(G585),1,IFERROR(VLOOKUP(G585,Tipo!$C$12:$C$27,1,FALSE),"NO"))</f>
        <v>Prestación de servicios profesionales y de apoyo a la gestión, o para la ejecución de trabajos artísticos que sólo puedan encomendarse a determinadas personas naturales;</v>
      </c>
      <c r="AR585" s="50" t="str">
        <f t="shared" si="69"/>
        <v>Inversión</v>
      </c>
      <c r="AS585" s="50" t="str">
        <f>IF(ISBLANK(K585),1,IFERROR(VLOOKUP(K585,Eje_Pilar_Prop!C480:C581,1,FALSE),"NO"))</f>
        <v>NO</v>
      </c>
      <c r="AT585" s="50" t="str">
        <f t="shared" si="65"/>
        <v>NO</v>
      </c>
      <c r="AU585" s="38" t="str">
        <f t="shared" si="70"/>
        <v>NO</v>
      </c>
      <c r="AV585" s="50" t="str">
        <f t="shared" si="63"/>
        <v>Bogotá Mejor para Todos</v>
      </c>
    </row>
    <row r="586" spans="1:48" ht="45" customHeight="1">
      <c r="A586" s="204">
        <v>137</v>
      </c>
      <c r="B586" s="204">
        <v>2019</v>
      </c>
      <c r="C586" s="131" t="s">
        <v>449</v>
      </c>
      <c r="D586" s="210" t="s">
        <v>1511</v>
      </c>
      <c r="E586" s="210" t="s">
        <v>140</v>
      </c>
      <c r="F586" s="210" t="s">
        <v>34</v>
      </c>
      <c r="G586" s="210" t="s">
        <v>161</v>
      </c>
      <c r="H586" s="210" t="s">
        <v>1581</v>
      </c>
      <c r="I586" s="229" t="s">
        <v>135</v>
      </c>
      <c r="J586" s="229" t="s">
        <v>362</v>
      </c>
      <c r="K586" s="139">
        <v>45</v>
      </c>
      <c r="L586" s="234" t="str">
        <f>IF(ISERROR(VLOOKUP(K586,Eje_Pilar_Prop!$C$2:$E$104,2,FALSE))," ",VLOOKUP(K586,Eje_Pilar_Prop!$C$2:$E$104,2,FALSE))</f>
        <v>Gobernanza e influencia local, regional e internacional</v>
      </c>
      <c r="M586" s="234" t="str">
        <f>IF(ISERROR(VLOOKUP(K586,Eje_Pilar_Prop!$C$2:$E$104,3,FALSE))," ",VLOOKUP(K586,Eje_Pilar_Prop!$C$2:$E$104,3,FALSE))</f>
        <v>Eje Transversal 4 Gobierno Legitimo, Fortalecimiento Local y Eficiencia</v>
      </c>
      <c r="N586" s="204">
        <v>1501</v>
      </c>
      <c r="O586" s="133"/>
      <c r="P586" s="204" t="s">
        <v>1528</v>
      </c>
      <c r="Q586" s="239">
        <v>0</v>
      </c>
      <c r="R586" s="65"/>
      <c r="S586" s="48"/>
      <c r="T586" s="195">
        <v>3</v>
      </c>
      <c r="U586" s="243">
        <v>9000000</v>
      </c>
      <c r="V586" s="251">
        <f t="shared" si="66"/>
        <v>9000000</v>
      </c>
      <c r="W586" s="257">
        <v>9000000</v>
      </c>
      <c r="X586" s="135">
        <v>43507</v>
      </c>
      <c r="Y586" s="135">
        <v>43508</v>
      </c>
      <c r="Z586" s="135">
        <v>43951</v>
      </c>
      <c r="AA586" s="136">
        <v>300</v>
      </c>
      <c r="AB586" s="139">
        <v>2</v>
      </c>
      <c r="AC586" s="136">
        <v>20</v>
      </c>
      <c r="AD586" s="162"/>
      <c r="AE586" s="137"/>
      <c r="AF586" s="135"/>
      <c r="AG586" s="134"/>
      <c r="AH586" s="131"/>
      <c r="AI586" s="131" t="s">
        <v>1474</v>
      </c>
      <c r="AJ586" s="131"/>
      <c r="AK586" s="131"/>
      <c r="AL586" s="138">
        <f t="shared" si="71"/>
        <v>1</v>
      </c>
      <c r="AN586" s="73">
        <f>IF(SUMPRODUCT((A$14:A586=A586)*(B$14:B586=B586)*(D$14:D586=D586))&gt;1,0,1)</f>
        <v>1</v>
      </c>
      <c r="AO586" s="50" t="str">
        <f t="shared" si="67"/>
        <v>Contratos de prestación de servicios profesionales y de apoyo a la gestión</v>
      </c>
      <c r="AP586" s="50" t="str">
        <f t="shared" si="68"/>
        <v>Contratación directa</v>
      </c>
      <c r="AQ586" s="50" t="str">
        <f>IF(ISBLANK(G586),1,IFERROR(VLOOKUP(G586,Tipo!$C$12:$C$27,1,FALSE),"NO"))</f>
        <v>Prestación de servicios profesionales y de apoyo a la gestión, o para la ejecución de trabajos artísticos que sólo puedan encomendarse a determinadas personas naturales;</v>
      </c>
      <c r="AR586" s="50" t="str">
        <f t="shared" si="69"/>
        <v>Inversión</v>
      </c>
      <c r="AS586" s="50" t="str">
        <f>IF(ISBLANK(K586),1,IFERROR(VLOOKUP(K586,Eje_Pilar_Prop!C481:C582,1,FALSE),"NO"))</f>
        <v>NO</v>
      </c>
      <c r="AT586" s="50" t="str">
        <f t="shared" si="65"/>
        <v>NO</v>
      </c>
      <c r="AU586" s="38" t="str">
        <f t="shared" si="70"/>
        <v>NO</v>
      </c>
      <c r="AV586" s="50" t="str">
        <f t="shared" si="63"/>
        <v>Bogotá Mejor para Todos</v>
      </c>
    </row>
    <row r="587" spans="1:48" ht="45" customHeight="1">
      <c r="A587" s="204">
        <v>141</v>
      </c>
      <c r="B587" s="204">
        <v>2019</v>
      </c>
      <c r="C587" s="131" t="s">
        <v>449</v>
      </c>
      <c r="D587" s="210" t="s">
        <v>1512</v>
      </c>
      <c r="E587" s="210" t="s">
        <v>140</v>
      </c>
      <c r="F587" s="210" t="s">
        <v>34</v>
      </c>
      <c r="G587" s="210" t="s">
        <v>161</v>
      </c>
      <c r="H587" s="210" t="s">
        <v>1582</v>
      </c>
      <c r="I587" s="229" t="s">
        <v>135</v>
      </c>
      <c r="J587" s="229" t="s">
        <v>362</v>
      </c>
      <c r="K587" s="139">
        <v>45</v>
      </c>
      <c r="L587" s="234" t="str">
        <f>IF(ISERROR(VLOOKUP(K587,Eje_Pilar_Prop!$C$2:$E$104,2,FALSE))," ",VLOOKUP(K587,Eje_Pilar_Prop!$C$2:$E$104,2,FALSE))</f>
        <v>Gobernanza e influencia local, regional e internacional</v>
      </c>
      <c r="M587" s="234" t="str">
        <f>IF(ISERROR(VLOOKUP(K587,Eje_Pilar_Prop!$C$2:$E$104,3,FALSE))," ",VLOOKUP(K587,Eje_Pilar_Prop!$C$2:$E$104,3,FALSE))</f>
        <v>Eje Transversal 4 Gobierno Legitimo, Fortalecimiento Local y Eficiencia</v>
      </c>
      <c r="N587" s="204">
        <v>1501</v>
      </c>
      <c r="O587" s="133"/>
      <c r="P587" s="206" t="s">
        <v>1529</v>
      </c>
      <c r="Q587" s="239">
        <v>0</v>
      </c>
      <c r="R587" s="65"/>
      <c r="S587" s="48"/>
      <c r="T587" s="195">
        <v>2</v>
      </c>
      <c r="U587" s="243">
        <v>14100000</v>
      </c>
      <c r="V587" s="251">
        <f t="shared" si="66"/>
        <v>14100000</v>
      </c>
      <c r="W587" s="257">
        <v>14100000</v>
      </c>
      <c r="X587" s="135">
        <v>43515</v>
      </c>
      <c r="Y587" s="135">
        <v>43516</v>
      </c>
      <c r="Z587" s="135">
        <v>43951</v>
      </c>
      <c r="AA587" s="136">
        <v>300</v>
      </c>
      <c r="AB587" s="139">
        <v>3</v>
      </c>
      <c r="AC587" s="136">
        <v>42</v>
      </c>
      <c r="AD587" s="162"/>
      <c r="AE587" s="137"/>
      <c r="AF587" s="135"/>
      <c r="AG587" s="134"/>
      <c r="AH587" s="131"/>
      <c r="AI587" s="131" t="s">
        <v>1474</v>
      </c>
      <c r="AJ587" s="131"/>
      <c r="AK587" s="131"/>
      <c r="AL587" s="138">
        <f t="shared" si="71"/>
        <v>1</v>
      </c>
      <c r="AN587" s="73"/>
      <c r="AO587" s="50"/>
      <c r="AP587" s="50"/>
      <c r="AQ587" s="50"/>
      <c r="AR587" s="50"/>
      <c r="AS587" s="50"/>
      <c r="AT587" s="50"/>
      <c r="AV587" s="50"/>
    </row>
    <row r="588" spans="1:48" ht="45" customHeight="1">
      <c r="A588" s="204">
        <v>162</v>
      </c>
      <c r="B588" s="204">
        <v>2019</v>
      </c>
      <c r="C588" s="131" t="s">
        <v>449</v>
      </c>
      <c r="D588" s="210" t="s">
        <v>1513</v>
      </c>
      <c r="E588" s="210" t="s">
        <v>140</v>
      </c>
      <c r="F588" s="210" t="s">
        <v>34</v>
      </c>
      <c r="G588" s="210" t="s">
        <v>161</v>
      </c>
      <c r="H588" s="210" t="s">
        <v>1583</v>
      </c>
      <c r="I588" s="229" t="s">
        <v>135</v>
      </c>
      <c r="J588" s="229" t="s">
        <v>362</v>
      </c>
      <c r="K588" s="139">
        <v>45</v>
      </c>
      <c r="L588" s="234" t="str">
        <f>IF(ISERROR(VLOOKUP(K588,Eje_Pilar_Prop!$C$2:$E$104,2,FALSE))," ",VLOOKUP(K588,Eje_Pilar_Prop!$C$2:$E$104,2,FALSE))</f>
        <v>Gobernanza e influencia local, regional e internacional</v>
      </c>
      <c r="M588" s="234" t="str">
        <f>IF(ISERROR(VLOOKUP(K588,Eje_Pilar_Prop!$C$2:$E$104,3,FALSE))," ",VLOOKUP(K588,Eje_Pilar_Prop!$C$2:$E$104,3,FALSE))</f>
        <v>Eje Transversal 4 Gobierno Legitimo, Fortalecimiento Local y Eficiencia</v>
      </c>
      <c r="N588" s="204">
        <v>1501</v>
      </c>
      <c r="O588" s="133"/>
      <c r="P588" s="204" t="s">
        <v>1530</v>
      </c>
      <c r="Q588" s="239">
        <v>0</v>
      </c>
      <c r="R588" s="65"/>
      <c r="S588" s="48"/>
      <c r="T588" s="195">
        <v>3</v>
      </c>
      <c r="U588" s="243">
        <v>15000000</v>
      </c>
      <c r="V588" s="251">
        <f t="shared" si="66"/>
        <v>15000000</v>
      </c>
      <c r="W588" s="257">
        <v>15000000</v>
      </c>
      <c r="X588" s="135">
        <v>43509</v>
      </c>
      <c r="Y588" s="135">
        <v>43510</v>
      </c>
      <c r="Z588" s="135">
        <v>43951</v>
      </c>
      <c r="AA588" s="136">
        <v>300</v>
      </c>
      <c r="AB588" s="139">
        <v>2</v>
      </c>
      <c r="AC588" s="136">
        <v>18</v>
      </c>
      <c r="AD588" s="162"/>
      <c r="AE588" s="137"/>
      <c r="AF588" s="135"/>
      <c r="AG588" s="134"/>
      <c r="AH588" s="131"/>
      <c r="AI588" s="131" t="s">
        <v>1474</v>
      </c>
      <c r="AJ588" s="131"/>
      <c r="AK588" s="131"/>
      <c r="AL588" s="138">
        <f t="shared" si="71"/>
        <v>1</v>
      </c>
      <c r="AN588" s="73">
        <f>IF(SUMPRODUCT((A$14:A588=A588)*(B$14:B588=B588)*(D$14:D588=D588))&gt;1,0,1)</f>
        <v>1</v>
      </c>
      <c r="AO588" s="50" t="str">
        <f t="shared" si="67"/>
        <v>Contratos de prestación de servicios profesionales y de apoyo a la gestión</v>
      </c>
      <c r="AP588" s="50" t="str">
        <f t="shared" si="68"/>
        <v>Contratación directa</v>
      </c>
      <c r="AQ588" s="50" t="str">
        <f>IF(ISBLANK(G588),1,IFERROR(VLOOKUP(G588,Tipo!$C$12:$C$27,1,FALSE),"NO"))</f>
        <v>Prestación de servicios profesionales y de apoyo a la gestión, o para la ejecución de trabajos artísticos que sólo puedan encomendarse a determinadas personas naturales;</v>
      </c>
      <c r="AR588" s="50" t="str">
        <f t="shared" si="69"/>
        <v>Inversión</v>
      </c>
      <c r="AS588" s="50" t="str">
        <f>IF(ISBLANK(K588),1,IFERROR(VLOOKUP(K588,Eje_Pilar_Prop!C482:C583,1,FALSE),"NO"))</f>
        <v>NO</v>
      </c>
      <c r="AT588" s="50" t="str">
        <f t="shared" si="65"/>
        <v>NO</v>
      </c>
      <c r="AU588" s="38" t="str">
        <f t="shared" si="70"/>
        <v>NO</v>
      </c>
      <c r="AV588" s="50" t="str">
        <f t="shared" si="63"/>
        <v>Bogotá Mejor para Todos</v>
      </c>
    </row>
    <row r="589" spans="1:48" ht="45" customHeight="1">
      <c r="A589" s="204">
        <v>163</v>
      </c>
      <c r="B589" s="204">
        <v>2019</v>
      </c>
      <c r="C589" s="131" t="s">
        <v>449</v>
      </c>
      <c r="D589" s="210" t="s">
        <v>1514</v>
      </c>
      <c r="E589" s="210" t="s">
        <v>140</v>
      </c>
      <c r="F589" s="210" t="s">
        <v>34</v>
      </c>
      <c r="G589" s="210" t="s">
        <v>161</v>
      </c>
      <c r="H589" s="210" t="s">
        <v>1584</v>
      </c>
      <c r="I589" s="229" t="s">
        <v>135</v>
      </c>
      <c r="J589" s="229" t="s">
        <v>362</v>
      </c>
      <c r="K589" s="139">
        <v>45</v>
      </c>
      <c r="L589" s="234" t="str">
        <f>IF(ISERROR(VLOOKUP(K589,Eje_Pilar_Prop!$C$2:$E$104,2,FALSE))," ",VLOOKUP(K589,Eje_Pilar_Prop!$C$2:$E$104,2,FALSE))</f>
        <v>Gobernanza e influencia local, regional e internacional</v>
      </c>
      <c r="M589" s="234" t="str">
        <f>IF(ISERROR(VLOOKUP(K589,Eje_Pilar_Prop!$C$2:$E$104,3,FALSE))," ",VLOOKUP(K589,Eje_Pilar_Prop!$C$2:$E$104,3,FALSE))</f>
        <v>Eje Transversal 4 Gobierno Legitimo, Fortalecimiento Local y Eficiencia</v>
      </c>
      <c r="N589" s="204">
        <v>1501</v>
      </c>
      <c r="O589" s="133"/>
      <c r="P589" s="204" t="s">
        <v>1531</v>
      </c>
      <c r="Q589" s="239">
        <v>0</v>
      </c>
      <c r="R589" s="65"/>
      <c r="S589" s="48"/>
      <c r="T589" s="195">
        <v>2</v>
      </c>
      <c r="U589" s="243">
        <v>15200000</v>
      </c>
      <c r="V589" s="251">
        <f t="shared" si="66"/>
        <v>15200000</v>
      </c>
      <c r="W589" s="257">
        <v>15200000</v>
      </c>
      <c r="X589" s="135">
        <v>43508</v>
      </c>
      <c r="Y589" s="135">
        <v>43508</v>
      </c>
      <c r="Z589" s="135">
        <v>43951</v>
      </c>
      <c r="AA589" s="136">
        <v>300</v>
      </c>
      <c r="AB589" s="139">
        <v>1</v>
      </c>
      <c r="AC589" s="136">
        <v>60</v>
      </c>
      <c r="AD589" s="162"/>
      <c r="AE589" s="137"/>
      <c r="AF589" s="135"/>
      <c r="AG589" s="134"/>
      <c r="AH589" s="131"/>
      <c r="AI589" s="131" t="s">
        <v>1474</v>
      </c>
      <c r="AJ589" s="131"/>
      <c r="AK589" s="131"/>
      <c r="AL589" s="138">
        <f t="shared" si="71"/>
        <v>1</v>
      </c>
      <c r="AN589" s="73">
        <f>IF(SUMPRODUCT((A$14:A589=A589)*(B$14:B589=B589)*(D$14:D589=D589))&gt;1,0,1)</f>
        <v>1</v>
      </c>
      <c r="AO589" s="50" t="str">
        <f t="shared" si="67"/>
        <v>Contratos de prestación de servicios profesionales y de apoyo a la gestión</v>
      </c>
      <c r="AP589" s="50" t="str">
        <f t="shared" si="68"/>
        <v>Contratación directa</v>
      </c>
      <c r="AQ589" s="50" t="str">
        <f>IF(ISBLANK(G589),1,IFERROR(VLOOKUP(G589,Tipo!$C$12:$C$27,1,FALSE),"NO"))</f>
        <v>Prestación de servicios profesionales y de apoyo a la gestión, o para la ejecución de trabajos artísticos que sólo puedan encomendarse a determinadas personas naturales;</v>
      </c>
      <c r="AR589" s="50" t="str">
        <f t="shared" si="69"/>
        <v>Inversión</v>
      </c>
      <c r="AS589" s="50" t="str">
        <f>IF(ISBLANK(K589),1,IFERROR(VLOOKUP(K589,Eje_Pilar_Prop!C483:C584,1,FALSE),"NO"))</f>
        <v>NO</v>
      </c>
      <c r="AT589" s="50" t="str">
        <f t="shared" si="65"/>
        <v>NO</v>
      </c>
      <c r="AU589" s="38" t="str">
        <f t="shared" si="70"/>
        <v>NO</v>
      </c>
      <c r="AV589" s="50" t="str">
        <f t="shared" si="63"/>
        <v>Bogotá Mejor para Todos</v>
      </c>
    </row>
    <row r="590" spans="1:48" ht="45" customHeight="1">
      <c r="A590" s="204">
        <v>322</v>
      </c>
      <c r="B590" s="204">
        <v>2019</v>
      </c>
      <c r="C590" s="131" t="s">
        <v>449</v>
      </c>
      <c r="D590" s="210" t="s">
        <v>1598</v>
      </c>
      <c r="E590" s="210" t="s">
        <v>81</v>
      </c>
      <c r="F590" s="131" t="s">
        <v>139</v>
      </c>
      <c r="G590" s="210" t="s">
        <v>144</v>
      </c>
      <c r="H590" s="210" t="s">
        <v>1599</v>
      </c>
      <c r="I590" s="229" t="s">
        <v>135</v>
      </c>
      <c r="J590" s="229" t="s">
        <v>362</v>
      </c>
      <c r="K590" s="140">
        <v>18</v>
      </c>
      <c r="L590" s="234" t="str">
        <f>IF(ISERROR(VLOOKUP(K590,Eje_Pilar_Prop!$C$2:$E$104,2,FALSE))," ",VLOOKUP(K590,Eje_Pilar_Prop!$C$2:$E$104,2,FALSE))</f>
        <v>Mejor movilidad para todos</v>
      </c>
      <c r="M590" s="234" t="str">
        <f>IF(ISERROR(VLOOKUP(K590,Eje_Pilar_Prop!$C$2:$E$104,3,FALSE))," ",VLOOKUP(K590,Eje_Pilar_Prop!$C$2:$E$104,3,FALSE))</f>
        <v>Pilar 2 Democracía Urbana</v>
      </c>
      <c r="N590" s="204">
        <v>1490</v>
      </c>
      <c r="O590" s="133"/>
      <c r="P590" s="204" t="s">
        <v>1626</v>
      </c>
      <c r="Q590" s="239">
        <v>0</v>
      </c>
      <c r="R590" s="65"/>
      <c r="S590" s="48"/>
      <c r="T590" s="204">
        <v>1</v>
      </c>
      <c r="U590" s="268">
        <v>247600000</v>
      </c>
      <c r="V590" s="285">
        <f t="shared" si="66"/>
        <v>247600000</v>
      </c>
      <c r="W590" s="306">
        <v>0</v>
      </c>
      <c r="X590" s="135">
        <v>43657</v>
      </c>
      <c r="Y590" s="135">
        <v>43663</v>
      </c>
      <c r="Z590" s="135">
        <v>44176</v>
      </c>
      <c r="AA590" s="136">
        <v>210</v>
      </c>
      <c r="AB590" s="139">
        <v>3</v>
      </c>
      <c r="AC590" s="136">
        <v>150</v>
      </c>
      <c r="AD590" s="162"/>
      <c r="AE590" s="137"/>
      <c r="AF590" s="135"/>
      <c r="AG590" s="134"/>
      <c r="AH590" s="131"/>
      <c r="AI590" s="131" t="s">
        <v>1474</v>
      </c>
      <c r="AJ590" s="131"/>
      <c r="AK590" s="131"/>
      <c r="AL590" s="138">
        <f t="shared" si="71"/>
        <v>0</v>
      </c>
      <c r="AN590" s="73">
        <f>IF(SUMPRODUCT((A$14:A590=A590)*(B$14:B590=B590)*(D$14:D590=D590))&gt;1,0,1)</f>
        <v>1</v>
      </c>
      <c r="AO590" s="50" t="str">
        <f t="shared" si="67"/>
        <v>Suministro</v>
      </c>
      <c r="AP590" s="50" t="str">
        <f t="shared" si="68"/>
        <v>Selección abreviada</v>
      </c>
      <c r="AQ590" s="50" t="str">
        <f>IF(ISBLANK(G590),1,IFERROR(VLOOKUP(G590,Tipo!$C$12:$C$27,1,FALSE),"NO"))</f>
        <v xml:space="preserve">Subasta inversa </v>
      </c>
      <c r="AR590" s="50" t="str">
        <f t="shared" si="69"/>
        <v>Inversión</v>
      </c>
      <c r="AS590" s="50" t="str">
        <f>IF(ISBLANK(K590),1,IFERROR(VLOOKUP(K590,Eje_Pilar_Prop!C484:C585,1,FALSE),"NO"))</f>
        <v>NO</v>
      </c>
      <c r="AT590" s="50" t="str">
        <f t="shared" si="65"/>
        <v>NO</v>
      </c>
      <c r="AU590" s="38" t="str">
        <f t="shared" si="70"/>
        <v>NO</v>
      </c>
      <c r="AV590" s="50" t="str">
        <f t="shared" si="63"/>
        <v>Bogotá Mejor para Todos</v>
      </c>
    </row>
    <row r="591" spans="1:48" ht="45" customHeight="1">
      <c r="A591" s="204">
        <v>332</v>
      </c>
      <c r="B591" s="204">
        <v>2019</v>
      </c>
      <c r="C591" s="131" t="s">
        <v>449</v>
      </c>
      <c r="D591" s="210" t="s">
        <v>1590</v>
      </c>
      <c r="E591" s="210" t="s">
        <v>140</v>
      </c>
      <c r="F591" s="210"/>
      <c r="G591" s="210" t="s">
        <v>161</v>
      </c>
      <c r="H591" s="210" t="s">
        <v>1591</v>
      </c>
      <c r="I591" s="229" t="s">
        <v>135</v>
      </c>
      <c r="J591" s="229" t="s">
        <v>362</v>
      </c>
      <c r="K591" s="139">
        <v>17</v>
      </c>
      <c r="L591" s="234" t="str">
        <f>IF(ISERROR(VLOOKUP(K591,Eje_Pilar_Prop!$C$2:$E$104,2,FALSE))," ",VLOOKUP(K591,Eje_Pilar_Prop!$C$2:$E$104,2,FALSE))</f>
        <v>Espacio público, derecho de todos</v>
      </c>
      <c r="M591" s="234" t="str">
        <f>IF(ISERROR(VLOOKUP(K591,Eje_Pilar_Prop!$C$2:$E$104,3,FALSE))," ",VLOOKUP(K591,Eje_Pilar_Prop!$C$2:$E$104,3,FALSE))</f>
        <v>Pilar 2 Democracía Urbana</v>
      </c>
      <c r="N591" s="132">
        <v>1488</v>
      </c>
      <c r="O591" s="239">
        <v>8833949</v>
      </c>
      <c r="P591" s="131" t="s">
        <v>1217</v>
      </c>
      <c r="Q591" s="239">
        <v>0</v>
      </c>
      <c r="R591" s="65"/>
      <c r="S591" s="48"/>
      <c r="T591" s="195">
        <v>3</v>
      </c>
      <c r="U591" s="268">
        <v>7200000</v>
      </c>
      <c r="V591" s="251">
        <f t="shared" si="66"/>
        <v>7200000</v>
      </c>
      <c r="W591" s="306">
        <v>7200000</v>
      </c>
      <c r="X591" s="135">
        <v>43642</v>
      </c>
      <c r="Y591" s="135">
        <v>43642</v>
      </c>
      <c r="Z591" s="135">
        <v>43830</v>
      </c>
      <c r="AA591" s="136">
        <v>126</v>
      </c>
      <c r="AB591" s="139">
        <v>1</v>
      </c>
      <c r="AC591" s="136">
        <v>0</v>
      </c>
      <c r="AD591" s="162"/>
      <c r="AE591" s="137"/>
      <c r="AF591" s="135"/>
      <c r="AG591" s="134"/>
      <c r="AH591" s="131"/>
      <c r="AI591" s="131" t="s">
        <v>1474</v>
      </c>
      <c r="AJ591" s="131"/>
      <c r="AK591" s="131"/>
      <c r="AL591" s="138">
        <f t="shared" si="71"/>
        <v>1</v>
      </c>
      <c r="AN591" s="73">
        <f>IF(SUMPRODUCT((A$14:A591=A591)*(B$14:B591=B591)*(D$14:D591=D591))&gt;1,0,1)</f>
        <v>1</v>
      </c>
      <c r="AO591" s="50" t="str">
        <f t="shared" si="67"/>
        <v>Contratos de prestación de servicios profesionales y de apoyo a la gestión</v>
      </c>
      <c r="AP591" s="50">
        <f t="shared" si="68"/>
        <v>1</v>
      </c>
      <c r="AQ591" s="50" t="str">
        <f>IF(ISBLANK(G591),1,IFERROR(VLOOKUP(G591,Tipo!$C$12:$C$27,1,FALSE),"NO"))</f>
        <v>Prestación de servicios profesionales y de apoyo a la gestión, o para la ejecución de trabajos artísticos que sólo puedan encomendarse a determinadas personas naturales;</v>
      </c>
      <c r="AR591" s="50" t="str">
        <f t="shared" si="69"/>
        <v>Inversión</v>
      </c>
      <c r="AS591" s="50" t="str">
        <f>IF(ISBLANK(K591),1,IFERROR(VLOOKUP(K591,Eje_Pilar_Prop!C485:C586,1,FALSE),"NO"))</f>
        <v>NO</v>
      </c>
      <c r="AT591" s="50" t="str">
        <f t="shared" si="65"/>
        <v>NO</v>
      </c>
      <c r="AU591" s="38" t="str">
        <f t="shared" si="70"/>
        <v>NO</v>
      </c>
      <c r="AV591" s="50" t="str">
        <f t="shared" si="63"/>
        <v>Bogotá Mejor para Todos</v>
      </c>
    </row>
    <row r="592" spans="1:48" ht="45" customHeight="1">
      <c r="A592" s="204">
        <v>353</v>
      </c>
      <c r="B592" s="204">
        <v>2019</v>
      </c>
      <c r="C592" s="131" t="s">
        <v>449</v>
      </c>
      <c r="D592" s="210" t="s">
        <v>1592</v>
      </c>
      <c r="E592" s="210" t="s">
        <v>132</v>
      </c>
      <c r="F592" s="131" t="s">
        <v>141</v>
      </c>
      <c r="G592" s="210" t="s">
        <v>165</v>
      </c>
      <c r="H592" s="210" t="s">
        <v>1593</v>
      </c>
      <c r="I592" s="229" t="s">
        <v>135</v>
      </c>
      <c r="J592" s="229" t="s">
        <v>362</v>
      </c>
      <c r="K592" s="139">
        <v>17</v>
      </c>
      <c r="L592" s="234" t="str">
        <f>IF(ISERROR(VLOOKUP(K592,Eje_Pilar_Prop!$C$2:$E$104,2,FALSE))," ",VLOOKUP(K592,Eje_Pilar_Prop!$C$2:$E$104,2,FALSE))</f>
        <v>Espacio público, derecho de todos</v>
      </c>
      <c r="M592" s="234" t="str">
        <f>IF(ISERROR(VLOOKUP(K592,Eje_Pilar_Prop!$C$2:$E$104,3,FALSE))," ",VLOOKUP(K592,Eje_Pilar_Prop!$C$2:$E$104,3,FALSE))</f>
        <v>Pilar 2 Democracía Urbana</v>
      </c>
      <c r="N592" s="132">
        <v>1488</v>
      </c>
      <c r="O592" s="133"/>
      <c r="P592" s="204" t="s">
        <v>1624</v>
      </c>
      <c r="Q592" s="239">
        <v>0</v>
      </c>
      <c r="R592" s="65"/>
      <c r="S592" s="48"/>
      <c r="T592" s="195">
        <v>1</v>
      </c>
      <c r="U592" s="268">
        <v>2315681818</v>
      </c>
      <c r="V592" s="251">
        <f t="shared" si="66"/>
        <v>2315681818</v>
      </c>
      <c r="W592" s="306">
        <v>0</v>
      </c>
      <c r="X592" s="135">
        <v>43705</v>
      </c>
      <c r="Y592" s="135">
        <v>43819</v>
      </c>
      <c r="Z592" s="135">
        <v>44225</v>
      </c>
      <c r="AA592" s="136">
        <v>300</v>
      </c>
      <c r="AB592" s="139">
        <v>2</v>
      </c>
      <c r="AC592" s="136">
        <v>0</v>
      </c>
      <c r="AD592" s="162"/>
      <c r="AE592" s="137"/>
      <c r="AF592" s="135"/>
      <c r="AG592" s="134"/>
      <c r="AH592" s="131"/>
      <c r="AI592" s="131" t="s">
        <v>1474</v>
      </c>
      <c r="AJ592" s="131"/>
      <c r="AK592" s="131"/>
      <c r="AL592" s="138">
        <f t="shared" si="71"/>
        <v>0</v>
      </c>
      <c r="AN592" s="73">
        <f>IF(SUMPRODUCT((A$14:A592=A592)*(B$14:B592=B592)*(D$14:D592=D592))&gt;1,0,1)</f>
        <v>1</v>
      </c>
      <c r="AO592" s="50" t="str">
        <f t="shared" si="67"/>
        <v>Obra pública</v>
      </c>
      <c r="AP592" s="50" t="str">
        <f t="shared" si="68"/>
        <v>Licitación pública</v>
      </c>
      <c r="AQ592" s="50" t="str">
        <f>IF(ISBLANK(G592),1,IFERROR(VLOOKUP(G592,Tipo!$C$12:$C$27,1,FALSE),"NO"))</f>
        <v>NO</v>
      </c>
      <c r="AR592" s="50" t="str">
        <f t="shared" si="69"/>
        <v>Inversión</v>
      </c>
      <c r="AS592" s="50" t="str">
        <f>IF(ISBLANK(K592),1,IFERROR(VLOOKUP(K592,Eje_Pilar_Prop!C486:C587,1,FALSE),"NO"))</f>
        <v>NO</v>
      </c>
      <c r="AT592" s="50" t="str">
        <f t="shared" si="65"/>
        <v>NO</v>
      </c>
      <c r="AU592" s="38" t="str">
        <f t="shared" si="70"/>
        <v>NO</v>
      </c>
      <c r="AV592" s="50" t="str">
        <f t="shared" si="63"/>
        <v>Bogotá Mejor para Todos</v>
      </c>
    </row>
    <row r="593" spans="1:48" ht="45" customHeight="1">
      <c r="A593" s="204">
        <v>360</v>
      </c>
      <c r="B593" s="204">
        <v>2019</v>
      </c>
      <c r="C593" s="131" t="s">
        <v>449</v>
      </c>
      <c r="D593" s="210" t="s">
        <v>1515</v>
      </c>
      <c r="E593" s="210" t="s">
        <v>132</v>
      </c>
      <c r="F593" s="131" t="s">
        <v>141</v>
      </c>
      <c r="G593" s="210" t="s">
        <v>165</v>
      </c>
      <c r="H593" s="210" t="s">
        <v>1594</v>
      </c>
      <c r="I593" s="229" t="s">
        <v>135</v>
      </c>
      <c r="J593" s="229" t="s">
        <v>362</v>
      </c>
      <c r="K593" s="139">
        <v>45</v>
      </c>
      <c r="L593" s="234" t="str">
        <f>IF(ISERROR(VLOOKUP(K593,Eje_Pilar_Prop!$C$2:$E$104,2,FALSE))," ",VLOOKUP(K593,Eje_Pilar_Prop!$C$2:$E$104,2,FALSE))</f>
        <v>Gobernanza e influencia local, regional e internacional</v>
      </c>
      <c r="M593" s="234" t="str">
        <f>IF(ISERROR(VLOOKUP(K593,Eje_Pilar_Prop!$C$2:$E$104,3,FALSE))," ",VLOOKUP(K593,Eje_Pilar_Prop!$C$2:$E$104,3,FALSE))</f>
        <v>Eje Transversal 4 Gobierno Legitimo, Fortalecimiento Local y Eficiencia</v>
      </c>
      <c r="N593" s="204">
        <v>1529</v>
      </c>
      <c r="O593" s="133"/>
      <c r="P593" s="204" t="s">
        <v>1532</v>
      </c>
      <c r="Q593" s="239">
        <v>0</v>
      </c>
      <c r="R593" s="65"/>
      <c r="S593" s="48"/>
      <c r="T593" s="204">
        <v>2</v>
      </c>
      <c r="U593" s="268">
        <v>88489791</v>
      </c>
      <c r="V593" s="251">
        <f t="shared" si="66"/>
        <v>88489791</v>
      </c>
      <c r="W593" s="306">
        <v>0</v>
      </c>
      <c r="X593" s="135">
        <v>43741</v>
      </c>
      <c r="Y593" s="135">
        <v>43781</v>
      </c>
      <c r="Z593" s="135">
        <v>44098</v>
      </c>
      <c r="AA593" s="136">
        <v>180</v>
      </c>
      <c r="AB593" s="139">
        <v>1</v>
      </c>
      <c r="AC593" s="136">
        <v>60</v>
      </c>
      <c r="AD593" s="162"/>
      <c r="AE593" s="137"/>
      <c r="AF593" s="135"/>
      <c r="AG593" s="134"/>
      <c r="AH593" s="131"/>
      <c r="AI593" s="131" t="s">
        <v>1474</v>
      </c>
      <c r="AJ593" s="131"/>
      <c r="AK593" s="131"/>
      <c r="AL593" s="138">
        <f t="shared" si="71"/>
        <v>0</v>
      </c>
      <c r="AN593" s="73">
        <f>IF(SUMPRODUCT((A$14:A593=A593)*(B$14:B593=B593)*(D$14:D593=D593))&gt;1,0,1)</f>
        <v>1</v>
      </c>
      <c r="AO593" s="50" t="str">
        <f t="shared" si="67"/>
        <v>Obra pública</v>
      </c>
      <c r="AP593" s="50" t="str">
        <f t="shared" si="68"/>
        <v>Licitación pública</v>
      </c>
      <c r="AQ593" s="50" t="str">
        <f>IF(ISBLANK(G593),1,IFERROR(VLOOKUP(G593,Tipo!$C$12:$C$27,1,FALSE),"NO"))</f>
        <v>NO</v>
      </c>
      <c r="AR593" s="50" t="str">
        <f t="shared" si="69"/>
        <v>Inversión</v>
      </c>
      <c r="AS593" s="50" t="str">
        <f>IF(ISBLANK(K593),1,IFERROR(VLOOKUP(K593,Eje_Pilar_Prop!C487:C588,1,FALSE),"NO"))</f>
        <v>NO</v>
      </c>
      <c r="AT593" s="50" t="str">
        <f t="shared" si="65"/>
        <v>NO</v>
      </c>
      <c r="AU593" s="38" t="str">
        <f t="shared" si="70"/>
        <v>NO</v>
      </c>
      <c r="AV593" s="50" t="str">
        <f t="shared" si="63"/>
        <v>Bogotá Mejor para Todos</v>
      </c>
    </row>
    <row r="594" spans="1:48" ht="45" customHeight="1">
      <c r="A594" s="204">
        <v>360</v>
      </c>
      <c r="B594" s="204">
        <v>2019</v>
      </c>
      <c r="C594" s="131" t="s">
        <v>449</v>
      </c>
      <c r="D594" s="210" t="s">
        <v>1515</v>
      </c>
      <c r="E594" s="210" t="s">
        <v>132</v>
      </c>
      <c r="F594" s="131" t="s">
        <v>141</v>
      </c>
      <c r="G594" s="210" t="s">
        <v>165</v>
      </c>
      <c r="H594" s="210" t="s">
        <v>1600</v>
      </c>
      <c r="I594" s="229" t="s">
        <v>135</v>
      </c>
      <c r="J594" s="229" t="s">
        <v>362</v>
      </c>
      <c r="K594" s="139">
        <v>45</v>
      </c>
      <c r="L594" s="234" t="str">
        <f>IF(ISERROR(VLOOKUP(K594,Eje_Pilar_Prop!$C$2:$E$104,2,FALSE))," ",VLOOKUP(K594,Eje_Pilar_Prop!$C$2:$E$104,2,FALSE))</f>
        <v>Gobernanza e influencia local, regional e internacional</v>
      </c>
      <c r="M594" s="234" t="str">
        <f>IF(ISERROR(VLOOKUP(K594,Eje_Pilar_Prop!$C$2:$E$104,3,FALSE))," ",VLOOKUP(K594,Eje_Pilar_Prop!$C$2:$E$104,3,FALSE))</f>
        <v>Eje Transversal 4 Gobierno Legitimo, Fortalecimiento Local y Eficiencia</v>
      </c>
      <c r="N594" s="204">
        <v>1529</v>
      </c>
      <c r="O594" s="133"/>
      <c r="P594" s="206" t="s">
        <v>1532</v>
      </c>
      <c r="Q594" s="239">
        <v>0</v>
      </c>
      <c r="R594" s="65"/>
      <c r="S594" s="48"/>
      <c r="T594" s="204">
        <v>1</v>
      </c>
      <c r="U594" s="268">
        <v>199643106</v>
      </c>
      <c r="V594" s="251">
        <f t="shared" si="66"/>
        <v>199643106</v>
      </c>
      <c r="W594" s="306">
        <v>98726335</v>
      </c>
      <c r="X594" s="135">
        <v>43741</v>
      </c>
      <c r="Y594" s="135">
        <v>43781</v>
      </c>
      <c r="Z594" s="135">
        <v>44098</v>
      </c>
      <c r="AA594" s="136">
        <v>180</v>
      </c>
      <c r="AB594" s="139">
        <v>1</v>
      </c>
      <c r="AC594" s="136">
        <v>60</v>
      </c>
      <c r="AD594" s="162"/>
      <c r="AE594" s="137"/>
      <c r="AF594" s="135"/>
      <c r="AG594" s="134"/>
      <c r="AH594" s="131"/>
      <c r="AI594" s="131" t="s">
        <v>1474</v>
      </c>
      <c r="AJ594" s="131"/>
      <c r="AK594" s="131"/>
      <c r="AL594" s="138">
        <f t="shared" si="71"/>
        <v>0.49451412061280992</v>
      </c>
      <c r="AN594" s="73"/>
      <c r="AO594" s="50"/>
      <c r="AP594" s="50"/>
      <c r="AQ594" s="50"/>
      <c r="AR594" s="50"/>
      <c r="AS594" s="50"/>
      <c r="AT594" s="50"/>
      <c r="AV594" s="50"/>
    </row>
    <row r="595" spans="1:48" ht="45" customHeight="1">
      <c r="A595" s="204">
        <v>363</v>
      </c>
      <c r="B595" s="204">
        <v>2019</v>
      </c>
      <c r="C595" s="131" t="s">
        <v>449</v>
      </c>
      <c r="D595" s="210" t="s">
        <v>1516</v>
      </c>
      <c r="E595" s="210" t="s">
        <v>65</v>
      </c>
      <c r="F595" s="131" t="s">
        <v>133</v>
      </c>
      <c r="G595" s="210" t="s">
        <v>165</v>
      </c>
      <c r="H595" s="210" t="s">
        <v>1601</v>
      </c>
      <c r="I595" s="229" t="s">
        <v>135</v>
      </c>
      <c r="J595" s="229" t="s">
        <v>362</v>
      </c>
      <c r="K595" s="139">
        <v>45</v>
      </c>
      <c r="L595" s="234" t="str">
        <f>IF(ISERROR(VLOOKUP(K595,Eje_Pilar_Prop!$C$2:$E$104,2,FALSE))," ",VLOOKUP(K595,Eje_Pilar_Prop!$C$2:$E$104,2,FALSE))</f>
        <v>Gobernanza e influencia local, regional e internacional</v>
      </c>
      <c r="M595" s="234" t="str">
        <f>IF(ISERROR(VLOOKUP(K595,Eje_Pilar_Prop!$C$2:$E$104,3,FALSE))," ",VLOOKUP(K595,Eje_Pilar_Prop!$C$2:$E$104,3,FALSE))</f>
        <v>Eje Transversal 4 Gobierno Legitimo, Fortalecimiento Local y Eficiencia</v>
      </c>
      <c r="N595" s="204">
        <v>1529</v>
      </c>
      <c r="O595" s="133"/>
      <c r="P595" s="204" t="s">
        <v>1627</v>
      </c>
      <c r="Q595" s="239">
        <v>0</v>
      </c>
      <c r="R595" s="65"/>
      <c r="S595" s="48"/>
      <c r="T595" s="204">
        <v>1</v>
      </c>
      <c r="U595" s="268">
        <v>53511444</v>
      </c>
      <c r="V595" s="251">
        <f t="shared" si="66"/>
        <v>53511444</v>
      </c>
      <c r="W595" s="306">
        <v>10701007</v>
      </c>
      <c r="X595" s="135">
        <v>43760</v>
      </c>
      <c r="Y595" s="135">
        <v>43781</v>
      </c>
      <c r="Z595" s="135">
        <v>44098</v>
      </c>
      <c r="AA595" s="136">
        <v>180</v>
      </c>
      <c r="AB595" s="153">
        <v>1</v>
      </c>
      <c r="AC595" s="136">
        <v>60</v>
      </c>
      <c r="AD595" s="162"/>
      <c r="AE595" s="137"/>
      <c r="AF595" s="135"/>
      <c r="AG595" s="134"/>
      <c r="AH595" s="131"/>
      <c r="AI595" s="131" t="s">
        <v>1474</v>
      </c>
      <c r="AJ595" s="131"/>
      <c r="AK595" s="131"/>
      <c r="AL595" s="138">
        <f t="shared" si="71"/>
        <v>0.19997604624536014</v>
      </c>
      <c r="AN595" s="73">
        <f>IF(SUMPRODUCT((A$14:A595=A595)*(B$14:B595=B595)*(D$14:D595=D595))&gt;1,0,1)</f>
        <v>1</v>
      </c>
      <c r="AO595" s="50" t="str">
        <f t="shared" si="67"/>
        <v>Interventoría</v>
      </c>
      <c r="AP595" s="50" t="str">
        <f t="shared" si="68"/>
        <v>Concurso de méritos</v>
      </c>
      <c r="AQ595" s="50" t="str">
        <f>IF(ISBLANK(G595),1,IFERROR(VLOOKUP(G595,Tipo!$C$12:$C$27,1,FALSE),"NO"))</f>
        <v>NO</v>
      </c>
      <c r="AR595" s="50" t="str">
        <f t="shared" si="69"/>
        <v>Inversión</v>
      </c>
      <c r="AS595" s="50" t="str">
        <f>IF(ISBLANK(K595),1,IFERROR(VLOOKUP(K595,Eje_Pilar_Prop!C488:C589,1,FALSE),"NO"))</f>
        <v>NO</v>
      </c>
      <c r="AT595" s="50" t="str">
        <f t="shared" si="65"/>
        <v>NO</v>
      </c>
      <c r="AU595" s="38" t="str">
        <f t="shared" si="70"/>
        <v>NO</v>
      </c>
      <c r="AV595" s="50" t="str">
        <f t="shared" si="63"/>
        <v>Bogotá Mejor para Todos</v>
      </c>
    </row>
    <row r="596" spans="1:48" ht="45" customHeight="1">
      <c r="A596" s="205">
        <v>364</v>
      </c>
      <c r="B596" s="204">
        <v>2019</v>
      </c>
      <c r="C596" s="131" t="s">
        <v>449</v>
      </c>
      <c r="D596" s="210" t="s">
        <v>1517</v>
      </c>
      <c r="E596" s="210" t="s">
        <v>65</v>
      </c>
      <c r="F596" s="131" t="s">
        <v>133</v>
      </c>
      <c r="G596" s="210" t="s">
        <v>165</v>
      </c>
      <c r="H596" s="210" t="s">
        <v>1595</v>
      </c>
      <c r="I596" s="229" t="s">
        <v>135</v>
      </c>
      <c r="J596" s="229" t="s">
        <v>362</v>
      </c>
      <c r="K596" s="153">
        <v>17</v>
      </c>
      <c r="L596" s="234" t="str">
        <f>IF(ISERROR(VLOOKUP(K596,Eje_Pilar_Prop!$C$2:$E$104,2,FALSE))," ",VLOOKUP(K596,Eje_Pilar_Prop!$C$2:$E$104,2,FALSE))</f>
        <v>Espacio público, derecho de todos</v>
      </c>
      <c r="M596" s="234" t="str">
        <f>IF(ISERROR(VLOOKUP(K596,Eje_Pilar_Prop!$C$2:$E$104,3,FALSE))," ",VLOOKUP(K596,Eje_Pilar_Prop!$C$2:$E$104,3,FALSE))</f>
        <v>Pilar 2 Democracía Urbana</v>
      </c>
      <c r="N596" s="132">
        <v>1488</v>
      </c>
      <c r="O596" s="133"/>
      <c r="P596" s="204" t="s">
        <v>1625</v>
      </c>
      <c r="Q596" s="239">
        <v>0</v>
      </c>
      <c r="R596" s="65"/>
      <c r="S596" s="48"/>
      <c r="T596" s="196">
        <v>1</v>
      </c>
      <c r="U596" s="268">
        <v>99600144</v>
      </c>
      <c r="V596" s="251">
        <f t="shared" si="66"/>
        <v>99600144</v>
      </c>
      <c r="W596" s="306">
        <v>0</v>
      </c>
      <c r="X596" s="135">
        <v>43774</v>
      </c>
      <c r="Y596" s="135">
        <v>43819</v>
      </c>
      <c r="Z596" s="135">
        <v>44255</v>
      </c>
      <c r="AA596" s="136">
        <v>330</v>
      </c>
      <c r="AB596" s="156">
        <v>1</v>
      </c>
      <c r="AC596" s="136">
        <v>0</v>
      </c>
      <c r="AD596" s="162"/>
      <c r="AE596" s="137"/>
      <c r="AF596" s="135"/>
      <c r="AG596" s="134"/>
      <c r="AH596" s="131"/>
      <c r="AI596" s="131" t="s">
        <v>1474</v>
      </c>
      <c r="AJ596" s="131"/>
      <c r="AK596" s="131"/>
      <c r="AL596" s="138">
        <f t="shared" si="71"/>
        <v>0</v>
      </c>
      <c r="AN596" s="73"/>
      <c r="AO596" s="50"/>
      <c r="AP596" s="50"/>
      <c r="AQ596" s="50"/>
      <c r="AR596" s="50"/>
      <c r="AS596" s="50"/>
      <c r="AT596" s="50"/>
      <c r="AV596" s="50"/>
    </row>
    <row r="597" spans="1:48" ht="45" customHeight="1">
      <c r="A597" s="206">
        <v>370</v>
      </c>
      <c r="B597" s="204">
        <v>2019</v>
      </c>
      <c r="C597" s="131" t="s">
        <v>449</v>
      </c>
      <c r="D597" s="210" t="s">
        <v>1518</v>
      </c>
      <c r="E597" s="210" t="s">
        <v>132</v>
      </c>
      <c r="F597" s="131" t="s">
        <v>141</v>
      </c>
      <c r="G597" s="210" t="s">
        <v>165</v>
      </c>
      <c r="H597" s="210" t="s">
        <v>1596</v>
      </c>
      <c r="I597" s="229" t="s">
        <v>135</v>
      </c>
      <c r="J597" s="229" t="s">
        <v>362</v>
      </c>
      <c r="K597" s="156">
        <v>18</v>
      </c>
      <c r="L597" s="234" t="str">
        <f>IF(ISERROR(VLOOKUP(K597,Eje_Pilar_Prop!$C$2:$E$104,2,FALSE))," ",VLOOKUP(K597,Eje_Pilar_Prop!$C$2:$E$104,2,FALSE))</f>
        <v>Mejor movilidad para todos</v>
      </c>
      <c r="M597" s="234" t="str">
        <f>IF(ISERROR(VLOOKUP(K597,Eje_Pilar_Prop!$C$2:$E$104,3,FALSE))," ",VLOOKUP(K597,Eje_Pilar_Prop!$C$2:$E$104,3,FALSE))</f>
        <v>Pilar 2 Democracía Urbana</v>
      </c>
      <c r="N597" s="206">
        <v>1490</v>
      </c>
      <c r="O597" s="133"/>
      <c r="P597" s="204" t="s">
        <v>1533</v>
      </c>
      <c r="Q597" s="239">
        <v>0</v>
      </c>
      <c r="R597" s="65"/>
      <c r="S597" s="48"/>
      <c r="T597" s="206">
        <v>1</v>
      </c>
      <c r="U597" s="280">
        <v>3028899352</v>
      </c>
      <c r="V597" s="285">
        <f t="shared" si="66"/>
        <v>3028899352</v>
      </c>
      <c r="W597" s="306">
        <v>0</v>
      </c>
      <c r="X597" s="135">
        <v>43789</v>
      </c>
      <c r="Y597" s="135">
        <v>43810</v>
      </c>
      <c r="Z597" s="135">
        <v>44389</v>
      </c>
      <c r="AA597" s="136">
        <v>330</v>
      </c>
      <c r="AB597" s="156">
        <v>1</v>
      </c>
      <c r="AC597" s="136">
        <v>150</v>
      </c>
      <c r="AD597" s="162"/>
      <c r="AE597" s="137"/>
      <c r="AF597" s="135"/>
      <c r="AG597" s="134"/>
      <c r="AH597" s="131"/>
      <c r="AI597" s="131" t="s">
        <v>1474</v>
      </c>
      <c r="AJ597" s="131"/>
      <c r="AK597" s="131"/>
      <c r="AL597" s="138">
        <f t="shared" si="71"/>
        <v>0</v>
      </c>
      <c r="AN597" s="73">
        <f>IF(SUMPRODUCT((A$14:A597=A597)*(B$14:B597=B597)*(D$14:D597=D597))&gt;1,0,1)</f>
        <v>1</v>
      </c>
      <c r="AO597" s="50" t="str">
        <f t="shared" si="67"/>
        <v>Obra pública</v>
      </c>
      <c r="AP597" s="50" t="str">
        <f t="shared" si="68"/>
        <v>Licitación pública</v>
      </c>
      <c r="AQ597" s="50" t="str">
        <f>IF(ISBLANK(G597),1,IFERROR(VLOOKUP(G597,Tipo!$C$12:$C$27,1,FALSE),"NO"))</f>
        <v>NO</v>
      </c>
      <c r="AR597" s="50" t="str">
        <f t="shared" si="69"/>
        <v>Inversión</v>
      </c>
      <c r="AS597" s="50" t="str">
        <f>IF(ISBLANK(K597),1,IFERROR(VLOOKUP(K597,Eje_Pilar_Prop!C489:C590,1,FALSE),"NO"))</f>
        <v>NO</v>
      </c>
      <c r="AT597" s="50" t="str">
        <f t="shared" si="65"/>
        <v>NO</v>
      </c>
      <c r="AU597" s="38" t="str">
        <f t="shared" si="70"/>
        <v>NO</v>
      </c>
      <c r="AV597" s="50" t="str">
        <f t="shared" si="63"/>
        <v>Bogotá Mejor para Todos</v>
      </c>
    </row>
    <row r="598" spans="1:48" ht="45" customHeight="1">
      <c r="A598" s="206">
        <v>371</v>
      </c>
      <c r="B598" s="204">
        <v>2019</v>
      </c>
      <c r="C598" s="131" t="s">
        <v>353</v>
      </c>
      <c r="D598" s="212" t="s">
        <v>1635</v>
      </c>
      <c r="E598" s="210" t="s">
        <v>65</v>
      </c>
      <c r="F598" s="131" t="s">
        <v>133</v>
      </c>
      <c r="G598" s="210" t="s">
        <v>165</v>
      </c>
      <c r="H598" s="210" t="s">
        <v>1636</v>
      </c>
      <c r="I598" s="229" t="s">
        <v>135</v>
      </c>
      <c r="J598" s="229" t="s">
        <v>362</v>
      </c>
      <c r="K598" s="156">
        <v>18</v>
      </c>
      <c r="L598" s="234" t="str">
        <f>IF(ISERROR(VLOOKUP(K598,Eje_Pilar_Prop!$C$2:$E$104,2,FALSE))," ",VLOOKUP(K598,Eje_Pilar_Prop!$C$2:$E$104,2,FALSE))</f>
        <v>Mejor movilidad para todos</v>
      </c>
      <c r="M598" s="234" t="str">
        <f>IF(ISERROR(VLOOKUP(K598,Eje_Pilar_Prop!$C$2:$E$104,3,FALSE))," ",VLOOKUP(K598,Eje_Pilar_Prop!$C$2:$E$104,3,FALSE))</f>
        <v>Pilar 2 Democracía Urbana</v>
      </c>
      <c r="N598" s="206">
        <v>1490</v>
      </c>
      <c r="O598" s="133"/>
      <c r="P598" s="204" t="s">
        <v>1637</v>
      </c>
      <c r="Q598" s="239">
        <v>0</v>
      </c>
      <c r="R598" s="65"/>
      <c r="S598" s="48"/>
      <c r="T598" s="206">
        <v>1</v>
      </c>
      <c r="U598" s="273">
        <v>590773230</v>
      </c>
      <c r="V598" s="285">
        <f t="shared" si="66"/>
        <v>590773230</v>
      </c>
      <c r="W598" s="306">
        <v>0</v>
      </c>
      <c r="X598" s="135">
        <v>43797</v>
      </c>
      <c r="Y598" s="135">
        <v>43810</v>
      </c>
      <c r="Z598" s="135">
        <v>44238</v>
      </c>
      <c r="AA598" s="136">
        <v>330</v>
      </c>
      <c r="AB598" s="156">
        <v>1</v>
      </c>
      <c r="AC598" s="136">
        <v>0</v>
      </c>
      <c r="AD598" s="162"/>
      <c r="AE598" s="137"/>
      <c r="AF598" s="135"/>
      <c r="AG598" s="134"/>
      <c r="AH598" s="131"/>
      <c r="AI598" s="131"/>
      <c r="AJ598" s="131"/>
      <c r="AK598" s="131"/>
      <c r="AL598" s="138">
        <f t="shared" si="71"/>
        <v>0</v>
      </c>
      <c r="AN598" s="73">
        <f>IF(SUMPRODUCT((A$14:A598=A598)*(B$14:B598=B598)*(D$14:D598=D598))&gt;1,0,1)</f>
        <v>1</v>
      </c>
      <c r="AO598" s="50" t="str">
        <f t="shared" si="67"/>
        <v>Interventoría</v>
      </c>
      <c r="AP598" s="50" t="str">
        <f t="shared" si="68"/>
        <v>Concurso de méritos</v>
      </c>
      <c r="AQ598" s="50" t="str">
        <f>IF(ISBLANK(G598),1,IFERROR(VLOOKUP(G598,Tipo!$C$12:$C$27,1,FALSE),"NO"))</f>
        <v>NO</v>
      </c>
      <c r="AR598" s="50" t="str">
        <f t="shared" si="69"/>
        <v>Inversión</v>
      </c>
      <c r="AS598" s="50" t="str">
        <f>IF(ISBLANK(K598),1,IFERROR(VLOOKUP(K598,Eje_Pilar_Prop!C490:C591,1,FALSE),"NO"))</f>
        <v>NO</v>
      </c>
      <c r="AT598" s="50" t="str">
        <f t="shared" si="65"/>
        <v>SECOP II</v>
      </c>
      <c r="AU598" s="38" t="str">
        <f t="shared" si="70"/>
        <v>NO</v>
      </c>
      <c r="AV598" s="50" t="str">
        <f t="shared" si="63"/>
        <v>Bogotá Mejor para Todos</v>
      </c>
    </row>
    <row r="599" spans="1:48" ht="45" customHeight="1">
      <c r="A599" s="206">
        <v>382</v>
      </c>
      <c r="B599" s="204">
        <v>2019</v>
      </c>
      <c r="C599" s="131" t="s">
        <v>449</v>
      </c>
      <c r="D599" s="210" t="s">
        <v>1519</v>
      </c>
      <c r="E599" s="210" t="s">
        <v>140</v>
      </c>
      <c r="F599" s="210"/>
      <c r="G599" s="210" t="s">
        <v>161</v>
      </c>
      <c r="H599" s="210" t="s">
        <v>1597</v>
      </c>
      <c r="I599" s="229" t="s">
        <v>135</v>
      </c>
      <c r="J599" s="229" t="s">
        <v>362</v>
      </c>
      <c r="K599" s="156">
        <v>3</v>
      </c>
      <c r="L599" s="234" t="str">
        <f>IF(ISERROR(VLOOKUP(K599,Eje_Pilar_Prop!$C$2:$E$104,2,FALSE))," ",VLOOKUP(K599,Eje_Pilar_Prop!$C$2:$E$104,2,FALSE))</f>
        <v>Igualdad y autonomía para una Bogotá incluyente</v>
      </c>
      <c r="M599" s="234" t="str">
        <f>IF(ISERROR(VLOOKUP(K599,Eje_Pilar_Prop!$C$2:$E$104,3,FALSE))," ",VLOOKUP(K599,Eje_Pilar_Prop!$C$2:$E$104,3,FALSE))</f>
        <v>Pilar 1 Igualdad de Calidad de Vida</v>
      </c>
      <c r="N599" s="132">
        <v>1477</v>
      </c>
      <c r="O599" s="133"/>
      <c r="P599" s="204" t="s">
        <v>1534</v>
      </c>
      <c r="Q599" s="239">
        <v>0</v>
      </c>
      <c r="R599" s="65"/>
      <c r="S599" s="48"/>
      <c r="T599" s="197">
        <v>1</v>
      </c>
      <c r="U599" s="245">
        <v>2240000</v>
      </c>
      <c r="V599" s="251">
        <f t="shared" si="66"/>
        <v>2240000</v>
      </c>
      <c r="W599" s="257">
        <v>0</v>
      </c>
      <c r="X599" s="135">
        <v>43825</v>
      </c>
      <c r="Y599" s="135">
        <v>43850</v>
      </c>
      <c r="Z599" s="135">
        <v>44156</v>
      </c>
      <c r="AA599" s="136">
        <v>210</v>
      </c>
      <c r="AB599" s="156">
        <v>3</v>
      </c>
      <c r="AC599" s="136">
        <v>30</v>
      </c>
      <c r="AD599" s="162"/>
      <c r="AE599" s="137"/>
      <c r="AF599" s="135"/>
      <c r="AG599" s="134"/>
      <c r="AH599" s="131"/>
      <c r="AI599" s="131" t="s">
        <v>1474</v>
      </c>
      <c r="AJ599" s="131"/>
      <c r="AK599" s="131"/>
      <c r="AL599" s="138">
        <f t="shared" si="71"/>
        <v>0</v>
      </c>
      <c r="AN599" s="73">
        <f>IF(SUMPRODUCT((A$14:A599=A599)*(B$14:B599=B599)*(D$14:D599=D599))&gt;1,0,1)</f>
        <v>1</v>
      </c>
      <c r="AO599" s="50" t="str">
        <f t="shared" si="67"/>
        <v>Contratos de prestación de servicios profesionales y de apoyo a la gestión</v>
      </c>
      <c r="AP599" s="50">
        <f t="shared" si="68"/>
        <v>1</v>
      </c>
      <c r="AQ599" s="50" t="str">
        <f>IF(ISBLANK(G599),1,IFERROR(VLOOKUP(G599,Tipo!$C$12:$C$27,1,FALSE),"NO"))</f>
        <v>Prestación de servicios profesionales y de apoyo a la gestión, o para la ejecución de trabajos artísticos que sólo puedan encomendarse a determinadas personas naturales;</v>
      </c>
      <c r="AR599" s="50" t="str">
        <f t="shared" si="69"/>
        <v>Inversión</v>
      </c>
      <c r="AS599" s="50" t="str">
        <f>IF(ISBLANK(K599),1,IFERROR(VLOOKUP(K599,Eje_Pilar_Prop!C491:C592,1,FALSE),"NO"))</f>
        <v>NO</v>
      </c>
      <c r="AT599" s="50" t="str">
        <f t="shared" si="65"/>
        <v>NO</v>
      </c>
      <c r="AU599" s="38" t="str">
        <f t="shared" si="70"/>
        <v>NO</v>
      </c>
      <c r="AV599" s="50" t="str">
        <f t="shared" si="63"/>
        <v>Bogotá Mejor para Todos</v>
      </c>
    </row>
    <row r="600" spans="1:48" ht="45" customHeight="1">
      <c r="A600" s="206">
        <v>230</v>
      </c>
      <c r="B600" s="204">
        <v>2018</v>
      </c>
      <c r="C600" s="131" t="s">
        <v>449</v>
      </c>
      <c r="D600" s="210" t="s">
        <v>1475</v>
      </c>
      <c r="E600" s="210" t="s">
        <v>132</v>
      </c>
      <c r="F600" s="131" t="s">
        <v>141</v>
      </c>
      <c r="G600" s="210" t="s">
        <v>165</v>
      </c>
      <c r="H600" s="210" t="s">
        <v>1585</v>
      </c>
      <c r="I600" s="229" t="s">
        <v>135</v>
      </c>
      <c r="J600" s="229" t="s">
        <v>362</v>
      </c>
      <c r="K600" s="156">
        <v>18</v>
      </c>
      <c r="L600" s="234" t="str">
        <f>IF(ISERROR(VLOOKUP(K600,Eje_Pilar_Prop!$C$2:$E$104,2,FALSE))," ",VLOOKUP(K600,Eje_Pilar_Prop!$C$2:$E$104,2,FALSE))</f>
        <v>Mejor movilidad para todos</v>
      </c>
      <c r="M600" s="234" t="str">
        <f>IF(ISERROR(VLOOKUP(K600,Eje_Pilar_Prop!$C$2:$E$104,3,FALSE))," ",VLOOKUP(K600,Eje_Pilar_Prop!$C$2:$E$104,3,FALSE))</f>
        <v>Pilar 2 Democracía Urbana</v>
      </c>
      <c r="N600" s="206">
        <v>1490</v>
      </c>
      <c r="O600" s="133"/>
      <c r="P600" s="204" t="s">
        <v>1621</v>
      </c>
      <c r="Q600" s="239">
        <v>0</v>
      </c>
      <c r="R600" s="65"/>
      <c r="S600" s="48"/>
      <c r="T600" s="206">
        <v>3</v>
      </c>
      <c r="U600" s="280">
        <v>1415931226</v>
      </c>
      <c r="V600" s="285">
        <f t="shared" si="66"/>
        <v>1415931226</v>
      </c>
      <c r="W600" s="306">
        <v>0</v>
      </c>
      <c r="X600" s="135">
        <v>43326</v>
      </c>
      <c r="Y600" s="135">
        <v>43445</v>
      </c>
      <c r="Z600" s="135">
        <v>44222</v>
      </c>
      <c r="AA600" s="163">
        <v>420</v>
      </c>
      <c r="AB600" s="156">
        <v>3</v>
      </c>
      <c r="AC600" s="164">
        <v>90</v>
      </c>
      <c r="AD600" s="162"/>
      <c r="AE600" s="137"/>
      <c r="AF600" s="135"/>
      <c r="AG600" s="134"/>
      <c r="AH600" s="131"/>
      <c r="AI600" s="131" t="s">
        <v>1474</v>
      </c>
      <c r="AJ600" s="131"/>
      <c r="AK600" s="131"/>
      <c r="AL600" s="138">
        <f t="shared" si="71"/>
        <v>0</v>
      </c>
      <c r="AN600" s="73">
        <f>IF(SUMPRODUCT((A$14:A600=A600)*(B$14:B600=B600)*(D$14:D600=D600))&gt;1,0,1)</f>
        <v>1</v>
      </c>
      <c r="AO600" s="50" t="str">
        <f t="shared" si="67"/>
        <v>Obra pública</v>
      </c>
      <c r="AP600" s="50" t="str">
        <f t="shared" si="68"/>
        <v>Licitación pública</v>
      </c>
      <c r="AQ600" s="50" t="str">
        <f>IF(ISBLANK(G600),1,IFERROR(VLOOKUP(G600,Tipo!$C$12:$C$27,1,FALSE),"NO"))</f>
        <v>NO</v>
      </c>
      <c r="AR600" s="50" t="str">
        <f t="shared" si="69"/>
        <v>Inversión</v>
      </c>
      <c r="AS600" s="50" t="str">
        <f>IF(ISBLANK(K600),1,IFERROR(VLOOKUP(K600,Eje_Pilar_Prop!C492:C593,1,FALSE),"NO"))</f>
        <v>NO</v>
      </c>
      <c r="AT600" s="50" t="str">
        <f t="shared" si="65"/>
        <v>NO</v>
      </c>
      <c r="AU600" s="38" t="str">
        <f t="shared" si="70"/>
        <v>NO</v>
      </c>
      <c r="AV600" s="50" t="str">
        <f t="shared" si="63"/>
        <v>Bogotá Mejor para Todos</v>
      </c>
    </row>
    <row r="601" spans="1:48" ht="45" customHeight="1">
      <c r="A601" s="206">
        <v>296</v>
      </c>
      <c r="B601" s="204">
        <v>2018</v>
      </c>
      <c r="C601" s="131" t="s">
        <v>449</v>
      </c>
      <c r="D601" s="210" t="s">
        <v>1476</v>
      </c>
      <c r="E601" s="210" t="s">
        <v>65</v>
      </c>
      <c r="F601" s="131" t="s">
        <v>133</v>
      </c>
      <c r="G601" s="210" t="s">
        <v>165</v>
      </c>
      <c r="H601" s="210" t="s">
        <v>1586</v>
      </c>
      <c r="I601" s="229" t="s">
        <v>135</v>
      </c>
      <c r="J601" s="229" t="s">
        <v>362</v>
      </c>
      <c r="K601" s="156">
        <v>18</v>
      </c>
      <c r="L601" s="234" t="str">
        <f>IF(ISERROR(VLOOKUP(K601,Eje_Pilar_Prop!$C$2:$E$104,2,FALSE))," ",VLOOKUP(K601,Eje_Pilar_Prop!$C$2:$E$104,2,FALSE))</f>
        <v>Mejor movilidad para todos</v>
      </c>
      <c r="M601" s="234" t="str">
        <f>IF(ISERROR(VLOOKUP(K601,Eje_Pilar_Prop!$C$2:$E$104,3,FALSE))," ",VLOOKUP(K601,Eje_Pilar_Prop!$C$2:$E$104,3,FALSE))</f>
        <v>Pilar 2 Democracía Urbana</v>
      </c>
      <c r="N601" s="206">
        <v>1490</v>
      </c>
      <c r="O601" s="133"/>
      <c r="P601" s="204" t="s">
        <v>1622</v>
      </c>
      <c r="Q601" s="239">
        <v>0</v>
      </c>
      <c r="R601" s="65"/>
      <c r="S601" s="48"/>
      <c r="T601" s="206">
        <v>1</v>
      </c>
      <c r="U601" s="280">
        <v>1181340909</v>
      </c>
      <c r="V601" s="285">
        <f t="shared" si="66"/>
        <v>1181340909</v>
      </c>
      <c r="W601" s="306">
        <v>404817117</v>
      </c>
      <c r="X601" s="135">
        <v>43438</v>
      </c>
      <c r="Y601" s="135">
        <v>43445</v>
      </c>
      <c r="Z601" s="135">
        <v>44162</v>
      </c>
      <c r="AA601" s="163">
        <v>450</v>
      </c>
      <c r="AB601" s="156">
        <v>1</v>
      </c>
      <c r="AC601" s="164">
        <v>165</v>
      </c>
      <c r="AD601" s="162"/>
      <c r="AE601" s="137"/>
      <c r="AF601" s="135"/>
      <c r="AG601" s="134"/>
      <c r="AH601" s="131"/>
      <c r="AI601" s="131" t="s">
        <v>1474</v>
      </c>
      <c r="AJ601" s="131"/>
      <c r="AK601" s="131"/>
      <c r="AL601" s="138">
        <f t="shared" si="71"/>
        <v>0.3426759489288117</v>
      </c>
      <c r="AN601" s="73">
        <f>IF(SUMPRODUCT((A$14:A601=A601)*(B$14:B601=B601)*(D$14:D601=D601))&gt;1,0,1)</f>
        <v>1</v>
      </c>
      <c r="AO601" s="50" t="str">
        <f t="shared" si="67"/>
        <v>Interventoría</v>
      </c>
      <c r="AP601" s="50" t="str">
        <f t="shared" si="68"/>
        <v>Concurso de méritos</v>
      </c>
      <c r="AQ601" s="50" t="str">
        <f>IF(ISBLANK(G601),1,IFERROR(VLOOKUP(G601,Tipo!$C$12:$C$27,1,FALSE),"NO"))</f>
        <v>NO</v>
      </c>
      <c r="AR601" s="50" t="str">
        <f t="shared" si="69"/>
        <v>Inversión</v>
      </c>
      <c r="AS601" s="50" t="str">
        <f>IF(ISBLANK(K601),1,IFERROR(VLOOKUP(K601,Eje_Pilar_Prop!C493:C594,1,FALSE),"NO"))</f>
        <v>NO</v>
      </c>
      <c r="AT601" s="50" t="str">
        <f t="shared" si="65"/>
        <v>NO</v>
      </c>
      <c r="AU601" s="38" t="str">
        <f t="shared" si="70"/>
        <v>NO</v>
      </c>
      <c r="AV601" s="50" t="str">
        <f t="shared" si="63"/>
        <v>Bogotá Mejor para Todos</v>
      </c>
    </row>
    <row r="602" spans="1:48" ht="45" customHeight="1">
      <c r="A602" s="206">
        <v>296</v>
      </c>
      <c r="B602" s="204">
        <v>2018</v>
      </c>
      <c r="C602" s="131" t="s">
        <v>449</v>
      </c>
      <c r="D602" s="210" t="s">
        <v>1476</v>
      </c>
      <c r="E602" s="210" t="s">
        <v>65</v>
      </c>
      <c r="F602" s="131" t="s">
        <v>133</v>
      </c>
      <c r="G602" s="210" t="s">
        <v>165</v>
      </c>
      <c r="H602" s="210" t="s">
        <v>1587</v>
      </c>
      <c r="I602" s="229" t="s">
        <v>135</v>
      </c>
      <c r="J602" s="229" t="s">
        <v>362</v>
      </c>
      <c r="K602" s="159">
        <v>18</v>
      </c>
      <c r="L602" s="234" t="str">
        <f>IF(ISERROR(VLOOKUP(K602,Eje_Pilar_Prop!$C$2:$E$104,2,FALSE))," ",VLOOKUP(K602,Eje_Pilar_Prop!$C$2:$E$104,2,FALSE))</f>
        <v>Mejor movilidad para todos</v>
      </c>
      <c r="M602" s="234" t="str">
        <f>IF(ISERROR(VLOOKUP(K602,Eje_Pilar_Prop!$C$2:$E$104,3,FALSE))," ",VLOOKUP(K602,Eje_Pilar_Prop!$C$2:$E$104,3,FALSE))</f>
        <v>Pilar 2 Democracía Urbana</v>
      </c>
      <c r="N602" s="206">
        <v>1490</v>
      </c>
      <c r="O602" s="133"/>
      <c r="P602" s="204" t="s">
        <v>1477</v>
      </c>
      <c r="Q602" s="239">
        <v>0</v>
      </c>
      <c r="R602" s="65"/>
      <c r="S602" s="48"/>
      <c r="T602" s="206">
        <v>2</v>
      </c>
      <c r="U602" s="280">
        <v>643615238</v>
      </c>
      <c r="V602" s="285">
        <f t="shared" si="66"/>
        <v>643615238</v>
      </c>
      <c r="W602" s="306">
        <v>0</v>
      </c>
      <c r="X602" s="135">
        <v>43438</v>
      </c>
      <c r="Y602" s="135">
        <v>43445</v>
      </c>
      <c r="Z602" s="135">
        <v>44162</v>
      </c>
      <c r="AA602" s="163">
        <v>450</v>
      </c>
      <c r="AB602" s="156">
        <v>1</v>
      </c>
      <c r="AC602" s="164">
        <v>165</v>
      </c>
      <c r="AD602" s="162"/>
      <c r="AE602" s="137"/>
      <c r="AF602" s="135"/>
      <c r="AG602" s="134"/>
      <c r="AH602" s="131"/>
      <c r="AI602" s="131" t="s">
        <v>1474</v>
      </c>
      <c r="AJ602" s="131"/>
      <c r="AK602" s="131"/>
      <c r="AL602" s="138">
        <f t="shared" si="71"/>
        <v>0</v>
      </c>
      <c r="AN602" s="73">
        <f>IF(SUMPRODUCT((A$14:A602=A602)*(B$14:B602=B602)*(D$14:D602=D602))&gt;1,0,1)</f>
        <v>0</v>
      </c>
      <c r="AO602" s="50" t="str">
        <f t="shared" si="67"/>
        <v>Interventoría</v>
      </c>
      <c r="AP602" s="50" t="str">
        <f t="shared" si="68"/>
        <v>Concurso de méritos</v>
      </c>
      <c r="AQ602" s="50" t="str">
        <f>IF(ISBLANK(G602),1,IFERROR(VLOOKUP(G602,Tipo!$C$12:$C$27,1,FALSE),"NO"))</f>
        <v>NO</v>
      </c>
      <c r="AR602" s="50" t="str">
        <f t="shared" si="69"/>
        <v>Inversión</v>
      </c>
      <c r="AS602" s="50" t="str">
        <f>IF(ISBLANK(K602),1,IFERROR(VLOOKUP(K602,Eje_Pilar_Prop!C494:C595,1,FALSE),"NO"))</f>
        <v>NO</v>
      </c>
      <c r="AT602" s="50" t="str">
        <f t="shared" si="65"/>
        <v>NO</v>
      </c>
      <c r="AU602" s="38" t="str">
        <f t="shared" si="70"/>
        <v>NO</v>
      </c>
      <c r="AV602" s="50" t="str">
        <f t="shared" si="63"/>
        <v>Bogotá Mejor para Todos</v>
      </c>
    </row>
    <row r="603" spans="1:48" ht="45" customHeight="1">
      <c r="A603" s="206">
        <v>242</v>
      </c>
      <c r="B603" s="204">
        <v>2019</v>
      </c>
      <c r="C603" s="131" t="s">
        <v>352</v>
      </c>
      <c r="D603" s="210" t="s">
        <v>1678</v>
      </c>
      <c r="E603" s="210" t="s">
        <v>140</v>
      </c>
      <c r="F603" s="131" t="s">
        <v>34</v>
      </c>
      <c r="G603" s="210" t="s">
        <v>157</v>
      </c>
      <c r="H603" s="210" t="s">
        <v>1679</v>
      </c>
      <c r="I603" s="229" t="s">
        <v>135</v>
      </c>
      <c r="J603" s="229" t="s">
        <v>362</v>
      </c>
      <c r="K603" s="159">
        <v>45</v>
      </c>
      <c r="L603" s="234" t="str">
        <f>IF(ISERROR(VLOOKUP(K603,Eje_Pilar_Prop!$C$2:$E$104,2,FALSE))," ",VLOOKUP(K603,Eje_Pilar_Prop!$C$2:$E$104,2,FALSE))</f>
        <v>Gobernanza e influencia local, regional e internacional</v>
      </c>
      <c r="M603" s="234" t="str">
        <f>IF(ISERROR(VLOOKUP(K603,Eje_Pilar_Prop!$C$2:$E$104,3,FALSE))," ",VLOOKUP(K603,Eje_Pilar_Prop!$C$2:$E$104,3,FALSE))</f>
        <v>Eje Transversal 4 Gobierno Legitimo, Fortalecimiento Local y Eficiencia</v>
      </c>
      <c r="N603" s="206">
        <v>1501</v>
      </c>
      <c r="O603" s="133"/>
      <c r="P603" s="275" t="s">
        <v>1523</v>
      </c>
      <c r="Q603" s="239">
        <v>0</v>
      </c>
      <c r="R603" s="65"/>
      <c r="S603" s="48"/>
      <c r="T603" s="197">
        <v>1</v>
      </c>
      <c r="U603" s="280">
        <v>10500000</v>
      </c>
      <c r="V603" s="251">
        <f t="shared" si="66"/>
        <v>10500000</v>
      </c>
      <c r="W603" s="257">
        <v>10500000</v>
      </c>
      <c r="X603" s="135">
        <v>43626</v>
      </c>
      <c r="Y603" s="135">
        <v>43626</v>
      </c>
      <c r="Z603" s="135">
        <v>43830</v>
      </c>
      <c r="AA603" s="136">
        <v>142</v>
      </c>
      <c r="AB603" s="156">
        <v>1</v>
      </c>
      <c r="AC603" s="136">
        <v>60</v>
      </c>
      <c r="AD603" s="162"/>
      <c r="AE603" s="137"/>
      <c r="AF603" s="135"/>
      <c r="AG603" s="134"/>
      <c r="AH603" s="131"/>
      <c r="AI603" s="131" t="s">
        <v>1474</v>
      </c>
      <c r="AJ603" s="131"/>
      <c r="AK603" s="131"/>
      <c r="AL603" s="138">
        <f t="shared" si="71"/>
        <v>1</v>
      </c>
      <c r="AN603" s="73"/>
      <c r="AO603" s="50"/>
      <c r="AP603" s="50"/>
      <c r="AQ603" s="50"/>
      <c r="AR603" s="50"/>
      <c r="AS603" s="50"/>
      <c r="AT603" s="50"/>
      <c r="AV603" s="50"/>
    </row>
    <row r="604" spans="1:48" ht="45" customHeight="1">
      <c r="A604" s="206">
        <v>327</v>
      </c>
      <c r="B604" s="204">
        <v>2018</v>
      </c>
      <c r="C604" s="131" t="s">
        <v>449</v>
      </c>
      <c r="D604" s="210" t="s">
        <v>1588</v>
      </c>
      <c r="E604" s="210" t="s">
        <v>132</v>
      </c>
      <c r="F604" s="131" t="s">
        <v>139</v>
      </c>
      <c r="G604" s="210" t="s">
        <v>148</v>
      </c>
      <c r="H604" s="210" t="s">
        <v>1589</v>
      </c>
      <c r="I604" s="229" t="s">
        <v>135</v>
      </c>
      <c r="J604" s="229" t="s">
        <v>362</v>
      </c>
      <c r="K604" s="156">
        <v>45</v>
      </c>
      <c r="L604" s="234" t="str">
        <f>IF(ISERROR(VLOOKUP(K604,Eje_Pilar_Prop!$C$2:$E$104,2,FALSE))," ",VLOOKUP(K604,Eje_Pilar_Prop!$C$2:$E$104,2,FALSE))</f>
        <v>Gobernanza e influencia local, regional e internacional</v>
      </c>
      <c r="M604" s="234" t="str">
        <f>IF(ISERROR(VLOOKUP(K604,Eje_Pilar_Prop!$C$2:$E$104,3,FALSE))," ",VLOOKUP(K604,Eje_Pilar_Prop!$C$2:$E$104,3,FALSE))</f>
        <v>Eje Transversal 4 Gobierno Legitimo, Fortalecimiento Local y Eficiencia</v>
      </c>
      <c r="N604" s="206">
        <v>1501</v>
      </c>
      <c r="O604" s="133"/>
      <c r="P604" s="204" t="s">
        <v>1623</v>
      </c>
      <c r="Q604" s="239">
        <v>0</v>
      </c>
      <c r="R604" s="65"/>
      <c r="S604" s="48"/>
      <c r="T604" s="197">
        <v>3</v>
      </c>
      <c r="U604" s="241">
        <v>15272978</v>
      </c>
      <c r="V604" s="251">
        <f t="shared" si="66"/>
        <v>15272978</v>
      </c>
      <c r="W604" s="257">
        <v>15272978</v>
      </c>
      <c r="X604" s="135">
        <v>43461</v>
      </c>
      <c r="Y604" s="135">
        <v>43522</v>
      </c>
      <c r="Z604" s="135">
        <v>43671</v>
      </c>
      <c r="AA604" s="163">
        <v>60</v>
      </c>
      <c r="AB604" s="156">
        <v>2</v>
      </c>
      <c r="AC604" s="164">
        <v>30</v>
      </c>
      <c r="AD604" s="162"/>
      <c r="AE604" s="137"/>
      <c r="AF604" s="135"/>
      <c r="AG604" s="134"/>
      <c r="AH604" s="131"/>
      <c r="AI604" s="131" t="s">
        <v>1474</v>
      </c>
      <c r="AJ604" s="131"/>
      <c r="AK604" s="131"/>
      <c r="AL604" s="138">
        <f t="shared" si="71"/>
        <v>1</v>
      </c>
      <c r="AN604" s="73">
        <f>IF(SUMPRODUCT((A$14:A604=A604)*(B$14:B604=B604)*(D$14:D604=D604))&gt;1,0,1)</f>
        <v>1</v>
      </c>
      <c r="AO604" s="50" t="str">
        <f t="shared" si="67"/>
        <v>Obra pública</v>
      </c>
      <c r="AP604" s="50" t="str">
        <f t="shared" si="68"/>
        <v>Selección abreviada</v>
      </c>
      <c r="AQ604" s="50" t="str">
        <f>IF(ISBLANK(G604),1,IFERROR(VLOOKUP(G604,Tipo!$C$12:$C$27,1,FALSE),"NO"))</f>
        <v xml:space="preserve">Selección abreviada por menor cuantía </v>
      </c>
      <c r="AR604" s="50" t="str">
        <f t="shared" si="69"/>
        <v>Inversión</v>
      </c>
      <c r="AS604" s="50" t="str">
        <f>IF(ISBLANK(K604),1,IFERROR(VLOOKUP(K604,Eje_Pilar_Prop!C495:C596,1,FALSE),"NO"))</f>
        <v>NO</v>
      </c>
      <c r="AT604" s="50" t="str">
        <f t="shared" si="65"/>
        <v>NO</v>
      </c>
      <c r="AU604" s="38" t="str">
        <f t="shared" si="70"/>
        <v>NO</v>
      </c>
      <c r="AV604" s="50" t="str">
        <f t="shared" si="63"/>
        <v>Bogotá Mejor para Todos</v>
      </c>
    </row>
    <row r="605" spans="1:48" ht="45" customHeight="1">
      <c r="A605" s="206">
        <v>243</v>
      </c>
      <c r="B605" s="204">
        <v>2017</v>
      </c>
      <c r="C605" s="131" t="s">
        <v>352</v>
      </c>
      <c r="D605" s="210" t="s">
        <v>1640</v>
      </c>
      <c r="E605" s="210" t="s">
        <v>132</v>
      </c>
      <c r="F605" s="131" t="s">
        <v>141</v>
      </c>
      <c r="G605" s="210" t="s">
        <v>165</v>
      </c>
      <c r="H605" s="210" t="s">
        <v>1641</v>
      </c>
      <c r="I605" s="229" t="s">
        <v>135</v>
      </c>
      <c r="J605" s="229" t="s">
        <v>362</v>
      </c>
      <c r="K605" s="156">
        <v>45</v>
      </c>
      <c r="L605" s="234" t="str">
        <f>IF(ISERROR(VLOOKUP(K605,Eje_Pilar_Prop!$C$2:$E$104,2,FALSE))," ",VLOOKUP(K605,Eje_Pilar_Prop!$C$2:$E$104,2,FALSE))</f>
        <v>Gobernanza e influencia local, regional e internacional</v>
      </c>
      <c r="M605" s="234" t="str">
        <f>IF(ISERROR(VLOOKUP(K605,Eje_Pilar_Prop!$C$2:$E$104,3,FALSE))," ",VLOOKUP(K605,Eje_Pilar_Prop!$C$2:$E$104,3,FALSE))</f>
        <v>Eje Transversal 4 Gobierno Legitimo, Fortalecimiento Local y Eficiencia</v>
      </c>
      <c r="N605" s="206">
        <v>1529</v>
      </c>
      <c r="O605" s="133">
        <v>90011408819</v>
      </c>
      <c r="P605" s="260" t="s">
        <v>1642</v>
      </c>
      <c r="Q605" s="239">
        <v>0</v>
      </c>
      <c r="R605" s="65"/>
      <c r="S605" s="48"/>
      <c r="T605" s="206">
        <v>1</v>
      </c>
      <c r="U605" s="273">
        <v>4181048</v>
      </c>
      <c r="V605" s="251">
        <f>+Q605+S605+U605</f>
        <v>4181048</v>
      </c>
      <c r="W605" s="306">
        <v>4181048</v>
      </c>
      <c r="X605" s="135">
        <v>43090</v>
      </c>
      <c r="Y605" s="135">
        <v>43150</v>
      </c>
      <c r="Z605" s="135">
        <v>43445</v>
      </c>
      <c r="AA605" s="136">
        <v>150</v>
      </c>
      <c r="AB605" s="136">
        <v>0</v>
      </c>
      <c r="AC605" s="136">
        <v>0</v>
      </c>
      <c r="AD605" s="133"/>
      <c r="AE605" s="137"/>
      <c r="AF605" s="135"/>
      <c r="AG605" s="134"/>
      <c r="AH605" s="131"/>
      <c r="AI605" s="131"/>
      <c r="AJ605" s="131"/>
      <c r="AK605" s="131" t="s">
        <v>1474</v>
      </c>
      <c r="AL605" s="138">
        <f t="shared" si="71"/>
        <v>1</v>
      </c>
      <c r="AN605" s="73">
        <f>IF(SUMPRODUCT((A$14:A605=A605)*(B$14:B605=B605)*(D$14:D605=D605))&gt;1,0,1)</f>
        <v>1</v>
      </c>
      <c r="AO605" s="50" t="str">
        <f t="shared" si="67"/>
        <v>Obra pública</v>
      </c>
      <c r="AP605" s="50" t="str">
        <f t="shared" si="68"/>
        <v>Licitación pública</v>
      </c>
      <c r="AQ605" s="50" t="str">
        <f>IF(ISBLANK(G605),1,IFERROR(VLOOKUP(G605,Tipo!$C$12:$C$27,1,FALSE),"NO"))</f>
        <v>NO</v>
      </c>
      <c r="AR605" s="50" t="str">
        <f t="shared" si="69"/>
        <v>Inversión</v>
      </c>
      <c r="AS605" s="50" t="str">
        <f>IF(ISBLANK(K605),1,IFERROR(VLOOKUP(K605,Eje_Pilar_Prop!C496:C597,1,FALSE),"NO"))</f>
        <v>NO</v>
      </c>
      <c r="AT605" s="50" t="str">
        <f t="shared" si="65"/>
        <v>SECOP I</v>
      </c>
      <c r="AU605" s="38" t="str">
        <f t="shared" si="70"/>
        <v>NO</v>
      </c>
      <c r="AV605" s="50" t="str">
        <f t="shared" si="63"/>
        <v>Bogotá Mejor para Todos</v>
      </c>
    </row>
    <row r="606" spans="1:48" ht="45" customHeight="1">
      <c r="A606" s="206"/>
      <c r="B606" s="204">
        <v>2020</v>
      </c>
      <c r="C606" s="131"/>
      <c r="D606" s="210"/>
      <c r="E606" s="210" t="s">
        <v>156</v>
      </c>
      <c r="F606" s="131"/>
      <c r="G606" s="210" t="s">
        <v>165</v>
      </c>
      <c r="H606" s="210" t="s">
        <v>1650</v>
      </c>
      <c r="I606" s="229" t="s">
        <v>134</v>
      </c>
      <c r="J606" s="229" t="s">
        <v>165</v>
      </c>
      <c r="K606" s="156"/>
      <c r="L606" s="234"/>
      <c r="M606" s="234"/>
      <c r="N606" s="206" t="s">
        <v>1928</v>
      </c>
      <c r="O606" s="239"/>
      <c r="P606" s="260" t="s">
        <v>1651</v>
      </c>
      <c r="Q606" s="239">
        <v>988953768</v>
      </c>
      <c r="R606" s="65"/>
      <c r="S606" s="48"/>
      <c r="T606" s="206">
        <v>0</v>
      </c>
      <c r="U606" s="273">
        <v>0</v>
      </c>
      <c r="V606" s="251">
        <f>+Q606+S606+U606</f>
        <v>988953768</v>
      </c>
      <c r="W606" s="257">
        <v>906540954</v>
      </c>
      <c r="X606" s="135"/>
      <c r="Y606" s="135"/>
      <c r="Z606" s="135"/>
      <c r="AA606" s="136"/>
      <c r="AB606" s="136"/>
      <c r="AC606" s="136"/>
      <c r="AD606" s="133"/>
      <c r="AE606" s="137"/>
      <c r="AF606" s="135"/>
      <c r="AG606" s="134"/>
      <c r="AH606" s="131"/>
      <c r="AI606" s="131"/>
      <c r="AJ606" s="131"/>
      <c r="AK606" s="131"/>
      <c r="AL606" s="138">
        <f t="shared" si="71"/>
        <v>0.91666666666666663</v>
      </c>
      <c r="AN606" s="73"/>
      <c r="AO606" s="50"/>
      <c r="AP606" s="50"/>
      <c r="AQ606" s="50"/>
      <c r="AR606" s="50"/>
      <c r="AS606" s="50"/>
      <c r="AT606" s="50"/>
      <c r="AV606" s="50"/>
    </row>
    <row r="607" spans="1:48" ht="45" customHeight="1">
      <c r="A607" s="206">
        <v>36292</v>
      </c>
      <c r="B607" s="204">
        <v>2019</v>
      </c>
      <c r="C607" s="210" t="s">
        <v>448</v>
      </c>
      <c r="D607" s="210" t="s">
        <v>1680</v>
      </c>
      <c r="E607" s="210" t="s">
        <v>97</v>
      </c>
      <c r="F607" s="210" t="s">
        <v>139</v>
      </c>
      <c r="G607" s="210" t="s">
        <v>146</v>
      </c>
      <c r="H607" s="210" t="s">
        <v>1655</v>
      </c>
      <c r="I607" s="229" t="s">
        <v>134</v>
      </c>
      <c r="J607" s="229" t="s">
        <v>165</v>
      </c>
      <c r="K607" s="156"/>
      <c r="L607" s="234"/>
      <c r="M607" s="234"/>
      <c r="N607" s="206" t="s">
        <v>1804</v>
      </c>
      <c r="O607" s="239">
        <v>830095213</v>
      </c>
      <c r="P607" s="260" t="s">
        <v>1666</v>
      </c>
      <c r="Q607" s="239">
        <v>6899912</v>
      </c>
      <c r="R607" s="65"/>
      <c r="S607" s="48"/>
      <c r="T607" s="49">
        <v>0</v>
      </c>
      <c r="U607" s="239">
        <v>0</v>
      </c>
      <c r="V607" s="251">
        <f t="shared" ref="V607:V620" si="72">+Q607+S607+U607</f>
        <v>6899912</v>
      </c>
      <c r="W607" s="257">
        <v>3259004</v>
      </c>
      <c r="X607" s="135">
        <v>43532</v>
      </c>
      <c r="Y607" s="135">
        <v>43535</v>
      </c>
      <c r="Z607" s="135">
        <v>44053</v>
      </c>
      <c r="AA607" s="136">
        <v>360</v>
      </c>
      <c r="AB607" s="136">
        <v>2</v>
      </c>
      <c r="AC607" s="136">
        <v>60</v>
      </c>
      <c r="AD607" s="133"/>
      <c r="AE607" s="137"/>
      <c r="AF607" s="135"/>
      <c r="AG607" s="134"/>
      <c r="AH607" s="131"/>
      <c r="AI607" s="131"/>
      <c r="AJ607" s="131"/>
      <c r="AK607" s="131"/>
      <c r="AL607" s="138">
        <f t="shared" si="71"/>
        <v>0.47232544415059208</v>
      </c>
      <c r="AN607" s="73"/>
      <c r="AO607" s="50"/>
      <c r="AP607" s="50"/>
      <c r="AQ607" s="50"/>
      <c r="AR607" s="50"/>
      <c r="AS607" s="50"/>
      <c r="AT607" s="50"/>
      <c r="AV607" s="50"/>
    </row>
    <row r="608" spans="1:48" ht="45" customHeight="1">
      <c r="A608" s="206">
        <v>26148</v>
      </c>
      <c r="B608" s="204">
        <v>2018</v>
      </c>
      <c r="C608" s="210" t="s">
        <v>448</v>
      </c>
      <c r="D608" s="210" t="s">
        <v>1682</v>
      </c>
      <c r="E608" s="210" t="s">
        <v>97</v>
      </c>
      <c r="F608" s="210" t="s">
        <v>139</v>
      </c>
      <c r="G608" s="210" t="s">
        <v>146</v>
      </c>
      <c r="H608" s="210" t="s">
        <v>1656</v>
      </c>
      <c r="I608" s="229" t="s">
        <v>134</v>
      </c>
      <c r="J608" s="229" t="s">
        <v>165</v>
      </c>
      <c r="K608" s="156"/>
      <c r="L608" s="234"/>
      <c r="M608" s="234"/>
      <c r="N608" s="265" t="s">
        <v>1804</v>
      </c>
      <c r="O608" s="239">
        <v>860067479</v>
      </c>
      <c r="P608" s="260" t="s">
        <v>1667</v>
      </c>
      <c r="Q608" s="239">
        <v>16233</v>
      </c>
      <c r="R608" s="65"/>
      <c r="S608" s="48"/>
      <c r="T608" s="49">
        <v>0</v>
      </c>
      <c r="U608" s="239">
        <v>0</v>
      </c>
      <c r="V608" s="251">
        <f t="shared" si="72"/>
        <v>16233</v>
      </c>
      <c r="W608" s="257">
        <v>0</v>
      </c>
      <c r="X608" s="135">
        <v>43164</v>
      </c>
      <c r="Y608" s="135">
        <v>43167</v>
      </c>
      <c r="Z608" s="135">
        <v>43594</v>
      </c>
      <c r="AA608" s="136">
        <v>360</v>
      </c>
      <c r="AB608" s="136">
        <v>1</v>
      </c>
      <c r="AC608" s="164">
        <v>62</v>
      </c>
      <c r="AD608" s="133"/>
      <c r="AE608" s="137"/>
      <c r="AF608" s="135"/>
      <c r="AG608" s="134"/>
      <c r="AH608" s="131"/>
      <c r="AI608" s="131"/>
      <c r="AJ608" s="131"/>
      <c r="AK608" s="131"/>
      <c r="AL608" s="138">
        <f t="shared" si="71"/>
        <v>0</v>
      </c>
      <c r="AN608" s="73"/>
      <c r="AO608" s="50"/>
      <c r="AP608" s="50"/>
      <c r="AQ608" s="50"/>
      <c r="AR608" s="50"/>
      <c r="AS608" s="50"/>
      <c r="AT608" s="50"/>
      <c r="AV608" s="50"/>
    </row>
    <row r="609" spans="1:48" ht="45" customHeight="1">
      <c r="A609" s="206">
        <v>28293</v>
      </c>
      <c r="B609" s="204">
        <v>2018</v>
      </c>
      <c r="C609" s="210" t="s">
        <v>448</v>
      </c>
      <c r="D609" s="210" t="s">
        <v>1683</v>
      </c>
      <c r="E609" s="210" t="s">
        <v>97</v>
      </c>
      <c r="F609" s="210" t="s">
        <v>139</v>
      </c>
      <c r="G609" s="210" t="s">
        <v>146</v>
      </c>
      <c r="H609" s="210" t="s">
        <v>1657</v>
      </c>
      <c r="I609" s="229" t="s">
        <v>134</v>
      </c>
      <c r="J609" s="229" t="s">
        <v>165</v>
      </c>
      <c r="K609" s="156"/>
      <c r="L609" s="234"/>
      <c r="M609" s="234"/>
      <c r="N609" s="265" t="s">
        <v>1805</v>
      </c>
      <c r="O609" s="239">
        <v>830001338</v>
      </c>
      <c r="P609" s="260" t="s">
        <v>1668</v>
      </c>
      <c r="Q609" s="239">
        <v>416839</v>
      </c>
      <c r="R609" s="65"/>
      <c r="S609" s="48"/>
      <c r="T609" s="49">
        <v>0</v>
      </c>
      <c r="U609" s="239">
        <v>0</v>
      </c>
      <c r="V609" s="251">
        <f t="shared" si="72"/>
        <v>416839</v>
      </c>
      <c r="W609" s="257">
        <v>0</v>
      </c>
      <c r="X609" s="135">
        <v>43228</v>
      </c>
      <c r="Y609" s="135">
        <v>43252</v>
      </c>
      <c r="Z609" s="135">
        <v>43677</v>
      </c>
      <c r="AA609" s="136">
        <v>420</v>
      </c>
      <c r="AB609" s="136">
        <v>0</v>
      </c>
      <c r="AC609" s="164">
        <v>0</v>
      </c>
      <c r="AD609" s="133"/>
      <c r="AE609" s="137"/>
      <c r="AF609" s="135"/>
      <c r="AG609" s="134"/>
      <c r="AH609" s="131"/>
      <c r="AI609" s="131"/>
      <c r="AJ609" s="131"/>
      <c r="AK609" s="131"/>
      <c r="AL609" s="138">
        <f t="shared" si="71"/>
        <v>0</v>
      </c>
      <c r="AN609" s="73"/>
      <c r="AO609" s="50"/>
      <c r="AP609" s="50"/>
      <c r="AQ609" s="50"/>
      <c r="AR609" s="50"/>
      <c r="AS609" s="50"/>
      <c r="AT609" s="50"/>
      <c r="AV609" s="50"/>
    </row>
    <row r="610" spans="1:48" ht="45" customHeight="1">
      <c r="A610" s="206">
        <v>31765</v>
      </c>
      <c r="B610" s="204">
        <v>2018</v>
      </c>
      <c r="C610" s="210" t="s">
        <v>448</v>
      </c>
      <c r="D610" s="210" t="s">
        <v>859</v>
      </c>
      <c r="E610" s="210" t="s">
        <v>97</v>
      </c>
      <c r="F610" s="210" t="s">
        <v>139</v>
      </c>
      <c r="G610" s="210" t="s">
        <v>146</v>
      </c>
      <c r="H610" s="210" t="s">
        <v>1658</v>
      </c>
      <c r="I610" s="229" t="s">
        <v>134</v>
      </c>
      <c r="J610" s="229" t="s">
        <v>165</v>
      </c>
      <c r="K610" s="156"/>
      <c r="L610" s="234"/>
      <c r="M610" s="234"/>
      <c r="N610" s="265" t="s">
        <v>1805</v>
      </c>
      <c r="O610" s="239">
        <v>830095213</v>
      </c>
      <c r="P610" s="260" t="s">
        <v>1666</v>
      </c>
      <c r="Q610" s="239">
        <v>4159772</v>
      </c>
      <c r="R610" s="65"/>
      <c r="S610" s="48"/>
      <c r="T610" s="49">
        <v>0</v>
      </c>
      <c r="U610" s="239">
        <v>0</v>
      </c>
      <c r="V610" s="251">
        <f t="shared" si="72"/>
        <v>4159772</v>
      </c>
      <c r="W610" s="257">
        <v>0</v>
      </c>
      <c r="X610" s="135">
        <v>43377</v>
      </c>
      <c r="Y610" s="135">
        <v>43377</v>
      </c>
      <c r="Z610" s="135">
        <v>43528</v>
      </c>
      <c r="AA610" s="136">
        <v>150</v>
      </c>
      <c r="AB610" s="136">
        <v>0</v>
      </c>
      <c r="AC610" s="164">
        <v>0</v>
      </c>
      <c r="AD610" s="133"/>
      <c r="AE610" s="137"/>
      <c r="AF610" s="135"/>
      <c r="AG610" s="134"/>
      <c r="AH610" s="131"/>
      <c r="AI610" s="131"/>
      <c r="AJ610" s="131"/>
      <c r="AK610" s="131"/>
      <c r="AL610" s="138">
        <f t="shared" si="71"/>
        <v>0</v>
      </c>
      <c r="AN610" s="73"/>
      <c r="AO610" s="50"/>
      <c r="AP610" s="50"/>
      <c r="AQ610" s="50"/>
      <c r="AR610" s="50"/>
      <c r="AS610" s="50"/>
      <c r="AT610" s="50"/>
      <c r="AV610" s="50"/>
    </row>
    <row r="611" spans="1:48" ht="45" customHeight="1">
      <c r="A611" s="206">
        <v>38128</v>
      </c>
      <c r="B611" s="204">
        <v>2019</v>
      </c>
      <c r="C611" s="210" t="s">
        <v>448</v>
      </c>
      <c r="D611" s="212" t="s">
        <v>1681</v>
      </c>
      <c r="E611" s="210" t="s">
        <v>97</v>
      </c>
      <c r="F611" s="210" t="s">
        <v>139</v>
      </c>
      <c r="G611" s="210" t="s">
        <v>146</v>
      </c>
      <c r="H611" s="210" t="s">
        <v>1659</v>
      </c>
      <c r="I611" s="229" t="s">
        <v>134</v>
      </c>
      <c r="J611" s="229" t="s">
        <v>165</v>
      </c>
      <c r="K611" s="156"/>
      <c r="L611" s="234"/>
      <c r="M611" s="234"/>
      <c r="N611" s="206" t="s">
        <v>1947</v>
      </c>
      <c r="O611" s="239">
        <v>899999115</v>
      </c>
      <c r="P611" s="260" t="s">
        <v>1669</v>
      </c>
      <c r="Q611" s="239">
        <v>1113349</v>
      </c>
      <c r="R611" s="65"/>
      <c r="S611" s="48"/>
      <c r="T611" s="49">
        <v>0</v>
      </c>
      <c r="U611" s="239">
        <v>0</v>
      </c>
      <c r="V611" s="251">
        <f t="shared" si="72"/>
        <v>1113349</v>
      </c>
      <c r="W611" s="257">
        <v>0</v>
      </c>
      <c r="X611" s="135">
        <v>43629</v>
      </c>
      <c r="Y611" s="135">
        <v>43629</v>
      </c>
      <c r="Z611" s="135">
        <v>44055</v>
      </c>
      <c r="AA611" s="136">
        <v>360</v>
      </c>
      <c r="AB611" s="136">
        <v>1</v>
      </c>
      <c r="AC611" s="136">
        <v>60</v>
      </c>
      <c r="AD611" s="133"/>
      <c r="AE611" s="137"/>
      <c r="AF611" s="135"/>
      <c r="AG611" s="134"/>
      <c r="AH611" s="131"/>
      <c r="AI611" s="131"/>
      <c r="AJ611" s="131"/>
      <c r="AK611" s="131"/>
      <c r="AL611" s="138">
        <f t="shared" si="71"/>
        <v>0</v>
      </c>
      <c r="AN611" s="73"/>
      <c r="AO611" s="50"/>
      <c r="AP611" s="50"/>
      <c r="AQ611" s="50"/>
      <c r="AR611" s="50"/>
      <c r="AS611" s="50"/>
      <c r="AT611" s="50"/>
      <c r="AV611" s="50"/>
    </row>
    <row r="612" spans="1:48" ht="45" customHeight="1">
      <c r="A612" s="206">
        <v>50162</v>
      </c>
      <c r="B612" s="204">
        <v>2020</v>
      </c>
      <c r="C612" s="210" t="s">
        <v>448</v>
      </c>
      <c r="D612" s="210" t="s">
        <v>1684</v>
      </c>
      <c r="E612" s="210" t="s">
        <v>97</v>
      </c>
      <c r="F612" s="210" t="s">
        <v>139</v>
      </c>
      <c r="G612" s="210" t="s">
        <v>146</v>
      </c>
      <c r="H612" s="210" t="s">
        <v>1660</v>
      </c>
      <c r="I612" s="229" t="s">
        <v>134</v>
      </c>
      <c r="J612" s="229" t="s">
        <v>165</v>
      </c>
      <c r="K612" s="156"/>
      <c r="L612" s="234"/>
      <c r="M612" s="234"/>
      <c r="N612" s="206" t="s">
        <v>1802</v>
      </c>
      <c r="O612" s="239">
        <v>811044253</v>
      </c>
      <c r="P612" s="260" t="s">
        <v>1670</v>
      </c>
      <c r="Q612" s="239">
        <v>76307000</v>
      </c>
      <c r="R612" s="65"/>
      <c r="S612" s="48"/>
      <c r="T612" s="49">
        <v>0</v>
      </c>
      <c r="U612" s="239">
        <v>0</v>
      </c>
      <c r="V612" s="251">
        <f t="shared" si="72"/>
        <v>76307000</v>
      </c>
      <c r="W612" s="257">
        <v>30617348</v>
      </c>
      <c r="X612" s="135">
        <v>43991</v>
      </c>
      <c r="Y612" s="135">
        <v>44005</v>
      </c>
      <c r="Z612" s="135">
        <v>44218</v>
      </c>
      <c r="AA612" s="136">
        <v>210</v>
      </c>
      <c r="AB612" s="136">
        <v>0</v>
      </c>
      <c r="AC612" s="136">
        <v>0</v>
      </c>
      <c r="AD612" s="133"/>
      <c r="AE612" s="137"/>
      <c r="AF612" s="135"/>
      <c r="AG612" s="134"/>
      <c r="AH612" s="131"/>
      <c r="AI612" s="131"/>
      <c r="AJ612" s="131"/>
      <c r="AK612" s="131"/>
      <c r="AL612" s="138">
        <f t="shared" si="71"/>
        <v>0.40123904753168121</v>
      </c>
      <c r="AN612" s="73"/>
      <c r="AO612" s="50"/>
      <c r="AP612" s="50"/>
      <c r="AQ612" s="50"/>
      <c r="AR612" s="50"/>
      <c r="AS612" s="50"/>
      <c r="AT612" s="50"/>
      <c r="AV612" s="50"/>
    </row>
    <row r="613" spans="1:48" ht="45" customHeight="1">
      <c r="A613" s="206">
        <v>50162</v>
      </c>
      <c r="B613" s="204">
        <v>2020</v>
      </c>
      <c r="C613" s="210" t="s">
        <v>448</v>
      </c>
      <c r="D613" s="210" t="s">
        <v>1684</v>
      </c>
      <c r="E613" s="210" t="s">
        <v>97</v>
      </c>
      <c r="F613" s="210" t="s">
        <v>139</v>
      </c>
      <c r="G613" s="210" t="s">
        <v>146</v>
      </c>
      <c r="H613" s="210" t="s">
        <v>1660</v>
      </c>
      <c r="I613" s="229" t="s">
        <v>134</v>
      </c>
      <c r="J613" s="229" t="s">
        <v>165</v>
      </c>
      <c r="K613" s="156"/>
      <c r="L613" s="234"/>
      <c r="M613" s="234"/>
      <c r="N613" s="206" t="s">
        <v>1803</v>
      </c>
      <c r="O613" s="239">
        <v>811044253</v>
      </c>
      <c r="P613" s="260" t="s">
        <v>1670</v>
      </c>
      <c r="Q613" s="239">
        <v>165733902</v>
      </c>
      <c r="R613" s="65"/>
      <c r="S613" s="48"/>
      <c r="T613" s="49">
        <v>0</v>
      </c>
      <c r="U613" s="239">
        <v>0</v>
      </c>
      <c r="V613" s="251">
        <f t="shared" si="72"/>
        <v>165733902</v>
      </c>
      <c r="W613" s="257">
        <v>66488102</v>
      </c>
      <c r="X613" s="135">
        <v>43991</v>
      </c>
      <c r="Y613" s="135">
        <v>44005</v>
      </c>
      <c r="Z613" s="135">
        <v>44218</v>
      </c>
      <c r="AA613" s="136">
        <v>210</v>
      </c>
      <c r="AB613" s="136">
        <v>0</v>
      </c>
      <c r="AC613" s="136">
        <v>0</v>
      </c>
      <c r="AD613" s="133"/>
      <c r="AE613" s="137"/>
      <c r="AF613" s="135"/>
      <c r="AG613" s="134"/>
      <c r="AH613" s="131"/>
      <c r="AI613" s="131"/>
      <c r="AJ613" s="131"/>
      <c r="AK613" s="131"/>
      <c r="AL613" s="138">
        <f t="shared" si="71"/>
        <v>0.40117381656771711</v>
      </c>
      <c r="AN613" s="73"/>
      <c r="AO613" s="50"/>
      <c r="AP613" s="50"/>
      <c r="AQ613" s="50"/>
      <c r="AR613" s="50"/>
      <c r="AS613" s="50"/>
      <c r="AT613" s="50"/>
      <c r="AV613" s="50"/>
    </row>
    <row r="614" spans="1:48" ht="45" customHeight="1">
      <c r="A614" s="206"/>
      <c r="B614" s="204">
        <v>2020</v>
      </c>
      <c r="C614" s="210"/>
      <c r="D614" s="210"/>
      <c r="E614" s="210" t="s">
        <v>1948</v>
      </c>
      <c r="F614" s="210"/>
      <c r="G614" s="210"/>
      <c r="H614" s="210" t="s">
        <v>1934</v>
      </c>
      <c r="I614" s="229" t="s">
        <v>134</v>
      </c>
      <c r="J614" s="229" t="s">
        <v>165</v>
      </c>
      <c r="K614" s="156"/>
      <c r="L614" s="234"/>
      <c r="M614" s="234"/>
      <c r="N614" s="206" t="s">
        <v>1947</v>
      </c>
      <c r="O614" s="239" t="s">
        <v>1936</v>
      </c>
      <c r="P614" s="260" t="s">
        <v>1081</v>
      </c>
      <c r="Q614" s="239">
        <v>3385558</v>
      </c>
      <c r="R614" s="65"/>
      <c r="S614" s="48"/>
      <c r="T614" s="49">
        <v>0</v>
      </c>
      <c r="U614" s="239">
        <v>0</v>
      </c>
      <c r="V614" s="251">
        <f t="shared" si="72"/>
        <v>3385558</v>
      </c>
      <c r="W614" s="257">
        <v>3385558</v>
      </c>
      <c r="X614" s="135"/>
      <c r="Y614" s="135"/>
      <c r="Z614" s="135"/>
      <c r="AA614" s="136"/>
      <c r="AB614" s="136"/>
      <c r="AC614" s="136"/>
      <c r="AD614" s="133"/>
      <c r="AE614" s="137"/>
      <c r="AF614" s="135"/>
      <c r="AG614" s="134"/>
      <c r="AH614" s="131"/>
      <c r="AI614" s="131"/>
      <c r="AJ614" s="131"/>
      <c r="AK614" s="131"/>
      <c r="AL614" s="138"/>
      <c r="AN614" s="73"/>
      <c r="AO614" s="50"/>
      <c r="AP614" s="50"/>
      <c r="AQ614" s="50"/>
      <c r="AR614" s="50"/>
      <c r="AS614" s="50"/>
      <c r="AT614" s="50"/>
      <c r="AV614" s="50"/>
    </row>
    <row r="615" spans="1:48" ht="45" customHeight="1">
      <c r="A615" s="206">
        <v>53185</v>
      </c>
      <c r="B615" s="204">
        <v>2020</v>
      </c>
      <c r="C615" s="210" t="s">
        <v>448</v>
      </c>
      <c r="D615" s="210" t="s">
        <v>1685</v>
      </c>
      <c r="E615" s="210" t="s">
        <v>97</v>
      </c>
      <c r="F615" s="210" t="s">
        <v>139</v>
      </c>
      <c r="G615" s="210" t="s">
        <v>146</v>
      </c>
      <c r="H615" s="210" t="s">
        <v>1661</v>
      </c>
      <c r="I615" s="229" t="s">
        <v>134</v>
      </c>
      <c r="J615" s="229" t="s">
        <v>165</v>
      </c>
      <c r="K615" s="156"/>
      <c r="L615" s="234"/>
      <c r="M615" s="234"/>
      <c r="N615" s="206" t="s">
        <v>1947</v>
      </c>
      <c r="O615" s="239">
        <v>899999115</v>
      </c>
      <c r="P615" s="260" t="s">
        <v>1669</v>
      </c>
      <c r="Q615" s="239">
        <v>12945829</v>
      </c>
      <c r="R615" s="65"/>
      <c r="S615" s="48"/>
      <c r="T615" s="49">
        <v>0</v>
      </c>
      <c r="U615" s="239">
        <v>0</v>
      </c>
      <c r="V615" s="251">
        <f t="shared" si="72"/>
        <v>12945829</v>
      </c>
      <c r="W615" s="257">
        <v>4131648</v>
      </c>
      <c r="X615" s="135">
        <v>44046</v>
      </c>
      <c r="Y615" s="135">
        <v>44056</v>
      </c>
      <c r="Z615" s="135">
        <v>44359</v>
      </c>
      <c r="AA615" s="136">
        <v>300</v>
      </c>
      <c r="AB615" s="136">
        <v>0</v>
      </c>
      <c r="AC615" s="136">
        <v>0</v>
      </c>
      <c r="AD615" s="133"/>
      <c r="AE615" s="137"/>
      <c r="AF615" s="135"/>
      <c r="AG615" s="134"/>
      <c r="AH615" s="131"/>
      <c r="AI615" s="131"/>
      <c r="AJ615" s="131"/>
      <c r="AK615" s="131"/>
      <c r="AL615" s="138">
        <f t="shared" si="71"/>
        <v>0.31914897068391679</v>
      </c>
      <c r="AN615" s="73"/>
      <c r="AO615" s="50"/>
      <c r="AP615" s="50"/>
      <c r="AQ615" s="50"/>
      <c r="AR615" s="50"/>
      <c r="AS615" s="50"/>
      <c r="AT615" s="50"/>
      <c r="AV615" s="50"/>
    </row>
    <row r="616" spans="1:48" ht="45" customHeight="1">
      <c r="A616" s="206">
        <v>56268</v>
      </c>
      <c r="B616" s="204">
        <v>2020</v>
      </c>
      <c r="C616" s="210" t="s">
        <v>448</v>
      </c>
      <c r="D616" s="210" t="s">
        <v>859</v>
      </c>
      <c r="E616" s="210" t="s">
        <v>97</v>
      </c>
      <c r="F616" s="210" t="s">
        <v>139</v>
      </c>
      <c r="G616" s="210" t="s">
        <v>146</v>
      </c>
      <c r="H616" s="210" t="s">
        <v>1662</v>
      </c>
      <c r="I616" s="229" t="s">
        <v>134</v>
      </c>
      <c r="J616" s="229" t="s">
        <v>165</v>
      </c>
      <c r="K616" s="156"/>
      <c r="L616" s="234"/>
      <c r="M616" s="234"/>
      <c r="N616" s="206" t="s">
        <v>1933</v>
      </c>
      <c r="O616" s="239">
        <v>830095213</v>
      </c>
      <c r="P616" s="260" t="s">
        <v>1666</v>
      </c>
      <c r="Q616" s="239">
        <v>41250000</v>
      </c>
      <c r="R616" s="65"/>
      <c r="S616" s="48"/>
      <c r="T616" s="49">
        <v>0</v>
      </c>
      <c r="U616" s="239">
        <v>0</v>
      </c>
      <c r="V616" s="251">
        <f t="shared" si="72"/>
        <v>41250000</v>
      </c>
      <c r="W616" s="257">
        <v>274579</v>
      </c>
      <c r="X616" s="135">
        <v>44131</v>
      </c>
      <c r="Y616" s="135">
        <v>44131</v>
      </c>
      <c r="Z616" s="135">
        <v>44495</v>
      </c>
      <c r="AA616" s="136">
        <v>360</v>
      </c>
      <c r="AB616" s="136">
        <v>0</v>
      </c>
      <c r="AC616" s="136">
        <v>0</v>
      </c>
      <c r="AD616" s="133"/>
      <c r="AE616" s="137"/>
      <c r="AF616" s="135"/>
      <c r="AG616" s="134"/>
      <c r="AH616" s="131"/>
      <c r="AI616" s="131"/>
      <c r="AJ616" s="131"/>
      <c r="AK616" s="131"/>
      <c r="AL616" s="138">
        <f t="shared" si="71"/>
        <v>6.6564606060606057E-3</v>
      </c>
      <c r="AN616" s="73"/>
      <c r="AO616" s="50"/>
      <c r="AP616" s="50"/>
      <c r="AQ616" s="50"/>
      <c r="AR616" s="50"/>
      <c r="AS616" s="50"/>
      <c r="AT616" s="50"/>
      <c r="AV616" s="50"/>
    </row>
    <row r="617" spans="1:48" ht="45" customHeight="1">
      <c r="A617" s="206">
        <v>57711</v>
      </c>
      <c r="B617" s="204">
        <v>2020</v>
      </c>
      <c r="C617" s="210" t="s">
        <v>448</v>
      </c>
      <c r="D617" s="210" t="s">
        <v>1686</v>
      </c>
      <c r="E617" s="210" t="s">
        <v>97</v>
      </c>
      <c r="F617" s="210" t="s">
        <v>139</v>
      </c>
      <c r="G617" s="210" t="s">
        <v>146</v>
      </c>
      <c r="H617" s="210" t="s">
        <v>1663</v>
      </c>
      <c r="I617" s="229" t="s">
        <v>134</v>
      </c>
      <c r="J617" s="229" t="s">
        <v>165</v>
      </c>
      <c r="K617" s="156"/>
      <c r="L617" s="234"/>
      <c r="M617" s="234"/>
      <c r="N617" s="206" t="s">
        <v>1929</v>
      </c>
      <c r="O617" s="292">
        <v>830110570</v>
      </c>
      <c r="P617" s="260" t="s">
        <v>1671</v>
      </c>
      <c r="Q617" s="239">
        <v>21820735</v>
      </c>
      <c r="R617" s="65"/>
      <c r="S617" s="48"/>
      <c r="T617" s="49">
        <v>0</v>
      </c>
      <c r="U617" s="239">
        <v>0</v>
      </c>
      <c r="V617" s="251">
        <f t="shared" si="72"/>
        <v>21820735</v>
      </c>
      <c r="W617" s="257">
        <v>0</v>
      </c>
      <c r="X617" s="135">
        <v>44138</v>
      </c>
      <c r="Y617" s="135">
        <v>44138</v>
      </c>
      <c r="Z617" s="135">
        <v>44168</v>
      </c>
      <c r="AA617" s="136">
        <v>30</v>
      </c>
      <c r="AB617" s="136">
        <v>0</v>
      </c>
      <c r="AC617" s="136">
        <v>0</v>
      </c>
      <c r="AD617" s="133"/>
      <c r="AE617" s="137"/>
      <c r="AF617" s="135"/>
      <c r="AG617" s="134"/>
      <c r="AH617" s="131"/>
      <c r="AI617" s="131"/>
      <c r="AJ617" s="131"/>
      <c r="AK617" s="131"/>
      <c r="AL617" s="138">
        <f t="shared" si="71"/>
        <v>0</v>
      </c>
      <c r="AN617" s="73"/>
      <c r="AO617" s="50"/>
      <c r="AP617" s="50"/>
      <c r="AQ617" s="50"/>
      <c r="AR617" s="50"/>
      <c r="AS617" s="50"/>
      <c r="AT617" s="50"/>
      <c r="AV617" s="50"/>
    </row>
    <row r="618" spans="1:48" ht="45" customHeight="1">
      <c r="A618" s="206">
        <v>57711</v>
      </c>
      <c r="B618" s="204">
        <v>2020</v>
      </c>
      <c r="C618" s="210" t="s">
        <v>448</v>
      </c>
      <c r="D618" s="210" t="s">
        <v>1686</v>
      </c>
      <c r="E618" s="210" t="s">
        <v>97</v>
      </c>
      <c r="F618" s="210" t="s">
        <v>139</v>
      </c>
      <c r="G618" s="210" t="s">
        <v>146</v>
      </c>
      <c r="H618" s="210" t="s">
        <v>1664</v>
      </c>
      <c r="I618" s="229" t="s">
        <v>134</v>
      </c>
      <c r="J618" s="229" t="s">
        <v>165</v>
      </c>
      <c r="K618" s="156"/>
      <c r="L618" s="234"/>
      <c r="M618" s="234"/>
      <c r="N618" s="206" t="s">
        <v>1929</v>
      </c>
      <c r="O618" s="292">
        <v>830034195</v>
      </c>
      <c r="P618" s="260" t="s">
        <v>1672</v>
      </c>
      <c r="Q618" s="239">
        <v>10952725</v>
      </c>
      <c r="R618" s="65"/>
      <c r="S618" s="48"/>
      <c r="T618" s="49">
        <v>0</v>
      </c>
      <c r="U618" s="239">
        <v>0</v>
      </c>
      <c r="V618" s="251">
        <f t="shared" si="72"/>
        <v>10952725</v>
      </c>
      <c r="W618" s="257">
        <v>0</v>
      </c>
      <c r="X618" s="135">
        <v>44138</v>
      </c>
      <c r="Y618" s="135">
        <v>44138</v>
      </c>
      <c r="Z618" s="135">
        <v>44168</v>
      </c>
      <c r="AA618" s="136">
        <v>30</v>
      </c>
      <c r="AB618" s="136">
        <v>0</v>
      </c>
      <c r="AC618" s="136">
        <v>0</v>
      </c>
      <c r="AD618" s="133"/>
      <c r="AE618" s="137"/>
      <c r="AF618" s="135"/>
      <c r="AG618" s="134"/>
      <c r="AH618" s="131"/>
      <c r="AI618" s="131"/>
      <c r="AJ618" s="131"/>
      <c r="AK618" s="131"/>
      <c r="AL618" s="138">
        <f t="shared" si="71"/>
        <v>0</v>
      </c>
      <c r="AN618" s="73"/>
      <c r="AO618" s="50"/>
      <c r="AP618" s="50"/>
      <c r="AQ618" s="50"/>
      <c r="AR618" s="50"/>
      <c r="AS618" s="50"/>
      <c r="AT618" s="50"/>
      <c r="AV618" s="50"/>
    </row>
    <row r="619" spans="1:48" ht="45" customHeight="1">
      <c r="A619" s="206">
        <v>57713</v>
      </c>
      <c r="B619" s="204">
        <v>2020</v>
      </c>
      <c r="C619" s="210" t="s">
        <v>448</v>
      </c>
      <c r="D619" s="210" t="s">
        <v>1686</v>
      </c>
      <c r="E619" s="210" t="s">
        <v>97</v>
      </c>
      <c r="F619" s="210" t="s">
        <v>139</v>
      </c>
      <c r="G619" s="210" t="s">
        <v>146</v>
      </c>
      <c r="H619" s="210" t="s">
        <v>1665</v>
      </c>
      <c r="I619" s="229" t="s">
        <v>134</v>
      </c>
      <c r="J619" s="229" t="s">
        <v>165</v>
      </c>
      <c r="K619" s="156"/>
      <c r="L619" s="234"/>
      <c r="M619" s="234"/>
      <c r="N619" s="206" t="s">
        <v>1929</v>
      </c>
      <c r="O619" s="292">
        <v>901350187</v>
      </c>
      <c r="P619" s="260" t="s">
        <v>1673</v>
      </c>
      <c r="Q619" s="239">
        <v>925326</v>
      </c>
      <c r="R619" s="65"/>
      <c r="S619" s="48"/>
      <c r="T619" s="49">
        <v>0</v>
      </c>
      <c r="U619" s="239">
        <v>0</v>
      </c>
      <c r="V619" s="251">
        <f t="shared" si="72"/>
        <v>925326</v>
      </c>
      <c r="W619" s="257">
        <v>0</v>
      </c>
      <c r="X619" s="135">
        <v>44138</v>
      </c>
      <c r="Y619" s="135">
        <v>44138</v>
      </c>
      <c r="Z619" s="135">
        <v>44168</v>
      </c>
      <c r="AA619" s="136">
        <v>30</v>
      </c>
      <c r="AB619" s="136">
        <v>0</v>
      </c>
      <c r="AC619" s="136">
        <v>0</v>
      </c>
      <c r="AD619" s="133"/>
      <c r="AE619" s="137"/>
      <c r="AF619" s="135"/>
      <c r="AG619" s="134"/>
      <c r="AH619" s="131"/>
      <c r="AI619" s="131"/>
      <c r="AJ619" s="131"/>
      <c r="AK619" s="131"/>
      <c r="AL619" s="138">
        <f t="shared" si="71"/>
        <v>0</v>
      </c>
      <c r="AN619" s="73"/>
      <c r="AO619" s="50"/>
      <c r="AP619" s="50"/>
      <c r="AQ619" s="50"/>
      <c r="AR619" s="50"/>
      <c r="AS619" s="50"/>
      <c r="AT619" s="50"/>
      <c r="AV619" s="50"/>
    </row>
    <row r="620" spans="1:48" ht="45" customHeight="1">
      <c r="A620" s="206">
        <v>1055</v>
      </c>
      <c r="B620" s="204">
        <v>2019</v>
      </c>
      <c r="C620" s="210"/>
      <c r="D620" s="210"/>
      <c r="E620" s="210" t="s">
        <v>97</v>
      </c>
      <c r="F620" s="131"/>
      <c r="G620" s="210"/>
      <c r="H620" s="210" t="s">
        <v>1675</v>
      </c>
      <c r="I620" s="229" t="s">
        <v>134</v>
      </c>
      <c r="J620" s="229" t="s">
        <v>165</v>
      </c>
      <c r="K620" s="156"/>
      <c r="L620" s="234"/>
      <c r="M620" s="234"/>
      <c r="N620" s="265" t="s">
        <v>1804</v>
      </c>
      <c r="O620" s="239" t="s">
        <v>1677</v>
      </c>
      <c r="P620" s="260" t="s">
        <v>1676</v>
      </c>
      <c r="Q620" s="239">
        <v>98608</v>
      </c>
      <c r="R620" s="65"/>
      <c r="S620" s="48"/>
      <c r="T620" s="49">
        <v>0</v>
      </c>
      <c r="U620" s="239">
        <v>0</v>
      </c>
      <c r="V620" s="251">
        <f t="shared" si="72"/>
        <v>98608</v>
      </c>
      <c r="W620" s="257">
        <v>0</v>
      </c>
      <c r="X620" s="135"/>
      <c r="Y620" s="135"/>
      <c r="Z620" s="135"/>
      <c r="AA620" s="136"/>
      <c r="AB620" s="136"/>
      <c r="AC620" s="136"/>
      <c r="AD620" s="133"/>
      <c r="AE620" s="137"/>
      <c r="AF620" s="135"/>
      <c r="AG620" s="134"/>
      <c r="AH620" s="131"/>
      <c r="AI620" s="131"/>
      <c r="AJ620" s="131"/>
      <c r="AK620" s="131"/>
      <c r="AL620" s="138">
        <f t="shared" ref="AL620:AL687" si="73">IF(ISERROR(W620/V620),"-",(W620/V620))</f>
        <v>0</v>
      </c>
      <c r="AN620" s="73"/>
      <c r="AO620" s="50"/>
      <c r="AP620" s="50"/>
      <c r="AQ620" s="50"/>
      <c r="AR620" s="50"/>
      <c r="AS620" s="50"/>
      <c r="AT620" s="50"/>
      <c r="AV620" s="50"/>
    </row>
    <row r="621" spans="1:48" ht="45" customHeight="1">
      <c r="A621" s="206">
        <v>184</v>
      </c>
      <c r="B621" s="204">
        <v>2016</v>
      </c>
      <c r="C621" s="131" t="s">
        <v>352</v>
      </c>
      <c r="D621" s="210" t="s">
        <v>1752</v>
      </c>
      <c r="E621" s="210" t="s">
        <v>138</v>
      </c>
      <c r="F621" s="131" t="s">
        <v>136</v>
      </c>
      <c r="G621" s="210" t="s">
        <v>165</v>
      </c>
      <c r="H621" s="210" t="s">
        <v>1694</v>
      </c>
      <c r="I621" s="229" t="s">
        <v>134</v>
      </c>
      <c r="J621" s="229" t="s">
        <v>165</v>
      </c>
      <c r="K621" s="156"/>
      <c r="L621" s="234"/>
      <c r="M621" s="234"/>
      <c r="N621" s="265" t="s">
        <v>1805</v>
      </c>
      <c r="O621" s="292" t="s">
        <v>1738</v>
      </c>
      <c r="P621" s="260" t="s">
        <v>1718</v>
      </c>
      <c r="Q621" s="239">
        <v>415600</v>
      </c>
      <c r="R621" s="65"/>
      <c r="S621" s="48"/>
      <c r="T621" s="49">
        <v>0</v>
      </c>
      <c r="U621" s="239">
        <v>0</v>
      </c>
      <c r="V621" s="251">
        <f t="shared" ref="V621:V656" si="74">+Q621+S621+U621</f>
        <v>415600</v>
      </c>
      <c r="W621" s="257">
        <v>0</v>
      </c>
      <c r="X621" s="167">
        <v>42676</v>
      </c>
      <c r="Y621" s="167">
        <v>42682</v>
      </c>
      <c r="Z621" s="168">
        <v>43046</v>
      </c>
      <c r="AA621" s="136">
        <v>360</v>
      </c>
      <c r="AB621" s="136"/>
      <c r="AC621" s="136"/>
      <c r="AD621" s="133"/>
      <c r="AE621" s="137"/>
      <c r="AF621" s="135"/>
      <c r="AG621" s="134"/>
      <c r="AH621" s="131"/>
      <c r="AI621" s="131"/>
      <c r="AJ621" s="131"/>
      <c r="AK621" s="131" t="s">
        <v>1474</v>
      </c>
      <c r="AL621" s="138">
        <f t="shared" si="73"/>
        <v>0</v>
      </c>
      <c r="AN621" s="73"/>
      <c r="AO621" s="50"/>
      <c r="AP621" s="50"/>
      <c r="AQ621" s="50"/>
      <c r="AR621" s="50"/>
      <c r="AS621" s="50"/>
      <c r="AT621" s="50"/>
      <c r="AV621" s="50"/>
    </row>
    <row r="622" spans="1:48" ht="45" customHeight="1">
      <c r="A622" s="206"/>
      <c r="B622" s="204">
        <v>2020</v>
      </c>
      <c r="C622" s="131"/>
      <c r="D622" s="210"/>
      <c r="E622" s="210" t="s">
        <v>156</v>
      </c>
      <c r="F622" s="131"/>
      <c r="G622" s="210"/>
      <c r="H622" s="210" t="s">
        <v>1934</v>
      </c>
      <c r="I622" s="229" t="s">
        <v>134</v>
      </c>
      <c r="J622" s="229" t="s">
        <v>165</v>
      </c>
      <c r="K622" s="156"/>
      <c r="L622" s="234"/>
      <c r="M622" s="234"/>
      <c r="N622" s="206" t="s">
        <v>1935</v>
      </c>
      <c r="O622" s="292" t="s">
        <v>1936</v>
      </c>
      <c r="P622" s="260" t="s">
        <v>1081</v>
      </c>
      <c r="Q622" s="239">
        <v>261800</v>
      </c>
      <c r="R622" s="65"/>
      <c r="S622" s="48"/>
      <c r="T622" s="49">
        <v>0</v>
      </c>
      <c r="U622" s="239">
        <v>0</v>
      </c>
      <c r="V622" s="251">
        <f t="shared" si="74"/>
        <v>261800</v>
      </c>
      <c r="W622" s="257">
        <v>261800</v>
      </c>
      <c r="X622" s="168"/>
      <c r="Y622" s="168"/>
      <c r="Z622" s="168"/>
      <c r="AA622" s="136"/>
      <c r="AB622" s="136"/>
      <c r="AC622" s="136"/>
      <c r="AD622" s="133"/>
      <c r="AE622" s="137"/>
      <c r="AF622" s="135"/>
      <c r="AG622" s="134"/>
      <c r="AH622" s="131"/>
      <c r="AI622" s="131"/>
      <c r="AJ622" s="131"/>
      <c r="AK622" s="131"/>
      <c r="AL622" s="138">
        <f t="shared" si="73"/>
        <v>1</v>
      </c>
      <c r="AN622" s="73"/>
      <c r="AO622" s="50"/>
      <c r="AP622" s="50"/>
      <c r="AQ622" s="50"/>
      <c r="AR622" s="50"/>
      <c r="AS622" s="50"/>
      <c r="AT622" s="50"/>
      <c r="AV622" s="50"/>
    </row>
    <row r="623" spans="1:48" ht="45" customHeight="1">
      <c r="A623" s="206">
        <v>145</v>
      </c>
      <c r="B623" s="204">
        <v>2016</v>
      </c>
      <c r="C623" s="131" t="s">
        <v>352</v>
      </c>
      <c r="D623" s="210" t="s">
        <v>1751</v>
      </c>
      <c r="E623" s="210" t="s">
        <v>33</v>
      </c>
      <c r="F623" s="131" t="s">
        <v>139</v>
      </c>
      <c r="G623" s="210" t="s">
        <v>148</v>
      </c>
      <c r="H623" s="210" t="s">
        <v>1695</v>
      </c>
      <c r="I623" s="229" t="s">
        <v>134</v>
      </c>
      <c r="J623" s="229" t="s">
        <v>165</v>
      </c>
      <c r="K623" s="156"/>
      <c r="L623" s="234"/>
      <c r="M623" s="234"/>
      <c r="N623" s="265" t="s">
        <v>1805</v>
      </c>
      <c r="O623" s="292" t="s">
        <v>1739</v>
      </c>
      <c r="P623" s="260" t="s">
        <v>1719</v>
      </c>
      <c r="Q623" s="239">
        <v>481036</v>
      </c>
      <c r="R623" s="65"/>
      <c r="S623" s="48"/>
      <c r="T623" s="49">
        <v>0</v>
      </c>
      <c r="U623" s="239">
        <v>0</v>
      </c>
      <c r="V623" s="251">
        <f t="shared" si="74"/>
        <v>481036</v>
      </c>
      <c r="W623" s="257">
        <v>0</v>
      </c>
      <c r="X623" s="166">
        <v>42593</v>
      </c>
      <c r="Y623" s="166">
        <v>42597</v>
      </c>
      <c r="Z623" s="166">
        <v>42847</v>
      </c>
      <c r="AA623" s="136">
        <v>250</v>
      </c>
      <c r="AB623" s="136"/>
      <c r="AC623" s="136"/>
      <c r="AD623" s="133"/>
      <c r="AE623" s="137"/>
      <c r="AF623" s="135"/>
      <c r="AG623" s="134"/>
      <c r="AH623" s="131"/>
      <c r="AI623" s="131"/>
      <c r="AJ623" s="131"/>
      <c r="AK623" s="131" t="s">
        <v>1474</v>
      </c>
      <c r="AL623" s="138">
        <f t="shared" si="73"/>
        <v>0</v>
      </c>
      <c r="AN623" s="73"/>
      <c r="AO623" s="50"/>
      <c r="AP623" s="50"/>
      <c r="AQ623" s="50"/>
      <c r="AR623" s="50"/>
      <c r="AS623" s="50"/>
      <c r="AT623" s="50"/>
      <c r="AV623" s="50"/>
    </row>
    <row r="624" spans="1:48" ht="45" customHeight="1">
      <c r="A624" s="206">
        <v>247</v>
      </c>
      <c r="B624" s="204">
        <v>2017</v>
      </c>
      <c r="C624" s="131" t="s">
        <v>353</v>
      </c>
      <c r="D624" s="210" t="s">
        <v>1753</v>
      </c>
      <c r="E624" s="210" t="s">
        <v>138</v>
      </c>
      <c r="F624" s="131" t="s">
        <v>136</v>
      </c>
      <c r="G624" s="210" t="s">
        <v>165</v>
      </c>
      <c r="H624" s="210" t="s">
        <v>1691</v>
      </c>
      <c r="I624" s="229" t="s">
        <v>134</v>
      </c>
      <c r="J624" s="229" t="s">
        <v>165</v>
      </c>
      <c r="K624" s="156"/>
      <c r="L624" s="234"/>
      <c r="M624" s="234"/>
      <c r="N624" s="265" t="s">
        <v>1805</v>
      </c>
      <c r="O624" s="292" t="s">
        <v>1736</v>
      </c>
      <c r="P624" s="260" t="s">
        <v>1716</v>
      </c>
      <c r="Q624" s="239">
        <v>12649</v>
      </c>
      <c r="R624" s="65"/>
      <c r="S624" s="48"/>
      <c r="T624" s="49">
        <v>0</v>
      </c>
      <c r="U624" s="239">
        <v>0</v>
      </c>
      <c r="V624" s="251">
        <f t="shared" si="74"/>
        <v>12649</v>
      </c>
      <c r="W624" s="257">
        <v>0</v>
      </c>
      <c r="X624" s="165">
        <v>43090</v>
      </c>
      <c r="Y624" s="165">
        <v>43158</v>
      </c>
      <c r="Z624" s="135">
        <v>43552</v>
      </c>
      <c r="AA624" s="136">
        <v>270</v>
      </c>
      <c r="AB624" s="136"/>
      <c r="AC624" s="136"/>
      <c r="AD624" s="133"/>
      <c r="AE624" s="137"/>
      <c r="AF624" s="135"/>
      <c r="AG624" s="134"/>
      <c r="AH624" s="131"/>
      <c r="AI624" s="131"/>
      <c r="AJ624" s="131" t="s">
        <v>1474</v>
      </c>
      <c r="AK624" s="131"/>
      <c r="AL624" s="138">
        <f t="shared" si="73"/>
        <v>0</v>
      </c>
      <c r="AN624" s="73"/>
      <c r="AO624" s="50"/>
      <c r="AP624" s="50"/>
      <c r="AQ624" s="50"/>
      <c r="AR624" s="50"/>
      <c r="AS624" s="50"/>
      <c r="AT624" s="50"/>
      <c r="AV624" s="50"/>
    </row>
    <row r="625" spans="1:48" ht="45" customHeight="1">
      <c r="A625" s="206">
        <v>290</v>
      </c>
      <c r="B625" s="204">
        <v>2018</v>
      </c>
      <c r="C625" s="131" t="s">
        <v>353</v>
      </c>
      <c r="D625" s="210" t="s">
        <v>1754</v>
      </c>
      <c r="E625" s="210" t="s">
        <v>74</v>
      </c>
      <c r="F625" s="131" t="s">
        <v>136</v>
      </c>
      <c r="G625" s="210" t="s">
        <v>165</v>
      </c>
      <c r="H625" s="210" t="s">
        <v>1692</v>
      </c>
      <c r="I625" s="229" t="s">
        <v>134</v>
      </c>
      <c r="J625" s="229" t="s">
        <v>165</v>
      </c>
      <c r="K625" s="156"/>
      <c r="L625" s="234"/>
      <c r="M625" s="234"/>
      <c r="N625" s="265" t="s">
        <v>1805</v>
      </c>
      <c r="O625" s="292" t="s">
        <v>1732</v>
      </c>
      <c r="P625" s="260" t="s">
        <v>1712</v>
      </c>
      <c r="Q625" s="239">
        <v>375</v>
      </c>
      <c r="R625" s="65"/>
      <c r="S625" s="48"/>
      <c r="T625" s="49">
        <v>0</v>
      </c>
      <c r="U625" s="239">
        <v>0</v>
      </c>
      <c r="V625" s="251">
        <f t="shared" si="74"/>
        <v>375</v>
      </c>
      <c r="W625" s="257">
        <v>0</v>
      </c>
      <c r="X625" s="135">
        <v>43430</v>
      </c>
      <c r="Y625" s="135">
        <v>43431</v>
      </c>
      <c r="Z625" s="135">
        <v>43491</v>
      </c>
      <c r="AA625" s="136">
        <v>60</v>
      </c>
      <c r="AB625" s="136"/>
      <c r="AC625" s="136"/>
      <c r="AD625" s="133"/>
      <c r="AE625" s="137"/>
      <c r="AF625" s="135"/>
      <c r="AG625" s="134"/>
      <c r="AH625" s="131"/>
      <c r="AI625" s="131"/>
      <c r="AJ625" s="131" t="s">
        <v>1474</v>
      </c>
      <c r="AK625" s="131"/>
      <c r="AL625" s="138">
        <f t="shared" si="73"/>
        <v>0</v>
      </c>
      <c r="AN625" s="73"/>
      <c r="AO625" s="50"/>
      <c r="AP625" s="50"/>
      <c r="AQ625" s="50"/>
      <c r="AR625" s="50"/>
      <c r="AS625" s="50"/>
      <c r="AT625" s="50"/>
      <c r="AV625" s="50"/>
    </row>
    <row r="626" spans="1:48" ht="45" customHeight="1">
      <c r="A626" s="206">
        <v>304</v>
      </c>
      <c r="B626" s="204">
        <v>2018</v>
      </c>
      <c r="C626" s="131" t="s">
        <v>353</v>
      </c>
      <c r="D626" s="210" t="s">
        <v>1755</v>
      </c>
      <c r="E626" s="210" t="s">
        <v>81</v>
      </c>
      <c r="F626" s="131" t="s">
        <v>136</v>
      </c>
      <c r="G626" s="210" t="s">
        <v>165</v>
      </c>
      <c r="H626" s="210" t="s">
        <v>1693</v>
      </c>
      <c r="I626" s="229" t="s">
        <v>134</v>
      </c>
      <c r="J626" s="229" t="s">
        <v>165</v>
      </c>
      <c r="K626" s="156"/>
      <c r="L626" s="234"/>
      <c r="M626" s="234"/>
      <c r="N626" s="265" t="s">
        <v>1805</v>
      </c>
      <c r="O626" s="292" t="s">
        <v>1737</v>
      </c>
      <c r="P626" s="260" t="s">
        <v>1717</v>
      </c>
      <c r="Q626" s="239">
        <v>2865164</v>
      </c>
      <c r="R626" s="65"/>
      <c r="S626" s="48"/>
      <c r="T626" s="49">
        <v>0</v>
      </c>
      <c r="U626" s="239">
        <v>0</v>
      </c>
      <c r="V626" s="251">
        <f t="shared" si="74"/>
        <v>2865164</v>
      </c>
      <c r="W626" s="257">
        <v>0</v>
      </c>
      <c r="X626" s="135">
        <v>43458</v>
      </c>
      <c r="Y626" s="135">
        <v>43670</v>
      </c>
      <c r="Z626" s="135">
        <v>43913</v>
      </c>
      <c r="AA626" s="136">
        <v>240</v>
      </c>
      <c r="AB626" s="136"/>
      <c r="AC626" s="136"/>
      <c r="AD626" s="133"/>
      <c r="AE626" s="137"/>
      <c r="AF626" s="135"/>
      <c r="AG626" s="134"/>
      <c r="AH626" s="131"/>
      <c r="AI626" s="131"/>
      <c r="AJ626" s="131" t="s">
        <v>1474</v>
      </c>
      <c r="AK626" s="131"/>
      <c r="AL626" s="138">
        <f t="shared" si="73"/>
        <v>0</v>
      </c>
      <c r="AN626" s="73"/>
      <c r="AO626" s="50"/>
      <c r="AP626" s="50"/>
      <c r="AQ626" s="50"/>
      <c r="AR626" s="50"/>
      <c r="AS626" s="50"/>
      <c r="AT626" s="50"/>
      <c r="AV626" s="50"/>
    </row>
    <row r="627" spans="1:48" ht="45" customHeight="1">
      <c r="A627" s="206">
        <v>293</v>
      </c>
      <c r="B627" s="204">
        <v>2018</v>
      </c>
      <c r="C627" s="131" t="s">
        <v>353</v>
      </c>
      <c r="D627" s="210" t="s">
        <v>1756</v>
      </c>
      <c r="E627" s="210" t="s">
        <v>81</v>
      </c>
      <c r="F627" s="131" t="s">
        <v>139</v>
      </c>
      <c r="G627" s="210" t="s">
        <v>148</v>
      </c>
      <c r="H627" s="210" t="s">
        <v>1696</v>
      </c>
      <c r="I627" s="229" t="s">
        <v>134</v>
      </c>
      <c r="J627" s="229" t="s">
        <v>165</v>
      </c>
      <c r="K627" s="156"/>
      <c r="L627" s="234"/>
      <c r="M627" s="234"/>
      <c r="N627" s="265" t="s">
        <v>1805</v>
      </c>
      <c r="O627" s="292" t="s">
        <v>1740</v>
      </c>
      <c r="P627" s="260" t="s">
        <v>1720</v>
      </c>
      <c r="Q627" s="239">
        <v>16670810</v>
      </c>
      <c r="R627" s="65"/>
      <c r="S627" s="48"/>
      <c r="T627" s="49">
        <v>0</v>
      </c>
      <c r="U627" s="239">
        <v>0</v>
      </c>
      <c r="V627" s="251">
        <f t="shared" si="74"/>
        <v>16670810</v>
      </c>
      <c r="W627" s="257">
        <v>0</v>
      </c>
      <c r="X627" s="135">
        <v>43431</v>
      </c>
      <c r="Y627" s="135">
        <v>43432</v>
      </c>
      <c r="Z627" s="135">
        <v>43735</v>
      </c>
      <c r="AA627" s="136">
        <v>300</v>
      </c>
      <c r="AB627" s="136"/>
      <c r="AC627" s="136"/>
      <c r="AD627" s="133"/>
      <c r="AE627" s="137"/>
      <c r="AF627" s="135"/>
      <c r="AG627" s="134"/>
      <c r="AH627" s="131"/>
      <c r="AI627" s="131"/>
      <c r="AJ627" s="131"/>
      <c r="AK627" s="131" t="s">
        <v>1474</v>
      </c>
      <c r="AL627" s="138">
        <f t="shared" si="73"/>
        <v>0</v>
      </c>
      <c r="AN627" s="73"/>
      <c r="AO627" s="50"/>
      <c r="AP627" s="50"/>
      <c r="AQ627" s="50"/>
      <c r="AR627" s="50"/>
      <c r="AS627" s="50"/>
      <c r="AT627" s="50"/>
      <c r="AV627" s="50"/>
    </row>
    <row r="628" spans="1:48" ht="45" customHeight="1">
      <c r="A628" s="206">
        <v>232</v>
      </c>
      <c r="B628" s="204">
        <v>2019</v>
      </c>
      <c r="C628" s="131" t="s">
        <v>353</v>
      </c>
      <c r="D628" s="210" t="s">
        <v>1757</v>
      </c>
      <c r="E628" s="210" t="s">
        <v>74</v>
      </c>
      <c r="F628" s="131" t="s">
        <v>136</v>
      </c>
      <c r="G628" s="210" t="s">
        <v>165</v>
      </c>
      <c r="H628" s="210" t="s">
        <v>1687</v>
      </c>
      <c r="I628" s="229" t="s">
        <v>134</v>
      </c>
      <c r="J628" s="229" t="s">
        <v>165</v>
      </c>
      <c r="K628" s="156"/>
      <c r="L628" s="234"/>
      <c r="M628" s="234"/>
      <c r="N628" s="206" t="s">
        <v>1804</v>
      </c>
      <c r="O628" s="292" t="s">
        <v>1732</v>
      </c>
      <c r="P628" s="260" t="s">
        <v>1712</v>
      </c>
      <c r="Q628" s="239">
        <v>547</v>
      </c>
      <c r="R628" s="65"/>
      <c r="S628" s="48"/>
      <c r="T628" s="49">
        <v>0</v>
      </c>
      <c r="U628" s="239">
        <v>0</v>
      </c>
      <c r="V628" s="251">
        <f t="shared" si="74"/>
        <v>547</v>
      </c>
      <c r="W628" s="257">
        <v>0</v>
      </c>
      <c r="X628" s="135"/>
      <c r="Y628" s="135"/>
      <c r="Z628" s="135"/>
      <c r="AA628" s="136"/>
      <c r="AB628" s="136"/>
      <c r="AC628" s="136"/>
      <c r="AD628" s="133"/>
      <c r="AE628" s="137"/>
      <c r="AF628" s="135"/>
      <c r="AG628" s="134"/>
      <c r="AH628" s="131"/>
      <c r="AI628" s="131"/>
      <c r="AJ628" s="131"/>
      <c r="AK628" s="131"/>
      <c r="AL628" s="138">
        <f t="shared" si="73"/>
        <v>0</v>
      </c>
      <c r="AN628" s="73"/>
      <c r="AO628" s="50"/>
      <c r="AP628" s="50"/>
      <c r="AQ628" s="50"/>
      <c r="AR628" s="50"/>
      <c r="AS628" s="50"/>
      <c r="AT628" s="50"/>
      <c r="AV628" s="50"/>
    </row>
    <row r="629" spans="1:48" ht="45" customHeight="1">
      <c r="A629" s="206">
        <v>359</v>
      </c>
      <c r="B629" s="204">
        <v>2019</v>
      </c>
      <c r="C629" s="131" t="s">
        <v>353</v>
      </c>
      <c r="D629" s="210" t="s">
        <v>1758</v>
      </c>
      <c r="E629" s="210" t="s">
        <v>81</v>
      </c>
      <c r="F629" s="131" t="s">
        <v>139</v>
      </c>
      <c r="G629" s="210" t="s">
        <v>144</v>
      </c>
      <c r="H629" s="210" t="s">
        <v>1688</v>
      </c>
      <c r="I629" s="229" t="s">
        <v>134</v>
      </c>
      <c r="J629" s="229" t="s">
        <v>165</v>
      </c>
      <c r="K629" s="156"/>
      <c r="L629" s="234"/>
      <c r="M629" s="234"/>
      <c r="N629" s="206" t="s">
        <v>1804</v>
      </c>
      <c r="O629" s="292" t="s">
        <v>1733</v>
      </c>
      <c r="P629" s="260" t="s">
        <v>1713</v>
      </c>
      <c r="Q629" s="239">
        <v>22218437</v>
      </c>
      <c r="R629" s="65"/>
      <c r="S629" s="48"/>
      <c r="T629" s="49">
        <v>0</v>
      </c>
      <c r="U629" s="239">
        <v>0</v>
      </c>
      <c r="V629" s="251">
        <f t="shared" si="74"/>
        <v>22218437</v>
      </c>
      <c r="W629" s="257">
        <v>13491314</v>
      </c>
      <c r="X629" s="135"/>
      <c r="Y629" s="135"/>
      <c r="Z629" s="135"/>
      <c r="AA629" s="136"/>
      <c r="AB629" s="136"/>
      <c r="AC629" s="136"/>
      <c r="AD629" s="133"/>
      <c r="AE629" s="137"/>
      <c r="AF629" s="135"/>
      <c r="AG629" s="134"/>
      <c r="AH629" s="131"/>
      <c r="AI629" s="131"/>
      <c r="AJ629" s="131"/>
      <c r="AK629" s="131"/>
      <c r="AL629" s="138">
        <f t="shared" si="73"/>
        <v>0.60721255955133113</v>
      </c>
      <c r="AN629" s="73"/>
      <c r="AO629" s="50"/>
      <c r="AP629" s="50"/>
      <c r="AQ629" s="50"/>
      <c r="AR629" s="50"/>
      <c r="AS629" s="50"/>
      <c r="AT629" s="50"/>
      <c r="AV629" s="50"/>
    </row>
    <row r="630" spans="1:48" ht="45" customHeight="1">
      <c r="A630" s="206">
        <v>231</v>
      </c>
      <c r="B630" s="204">
        <v>2019</v>
      </c>
      <c r="C630" s="131" t="s">
        <v>353</v>
      </c>
      <c r="D630" s="210" t="s">
        <v>1759</v>
      </c>
      <c r="E630" s="210" t="s">
        <v>81</v>
      </c>
      <c r="F630" s="131" t="s">
        <v>136</v>
      </c>
      <c r="G630" s="210" t="s">
        <v>165</v>
      </c>
      <c r="H630" s="210" t="s">
        <v>1689</v>
      </c>
      <c r="I630" s="229" t="s">
        <v>134</v>
      </c>
      <c r="J630" s="229" t="s">
        <v>165</v>
      </c>
      <c r="K630" s="156"/>
      <c r="L630" s="234"/>
      <c r="M630" s="234"/>
      <c r="N630" s="206" t="s">
        <v>1804</v>
      </c>
      <c r="O630" s="292" t="s">
        <v>1734</v>
      </c>
      <c r="P630" s="260" t="s">
        <v>1714</v>
      </c>
      <c r="Q630" s="239">
        <v>4532383</v>
      </c>
      <c r="R630" s="65"/>
      <c r="S630" s="48"/>
      <c r="T630" s="49">
        <v>0</v>
      </c>
      <c r="U630" s="239">
        <v>0</v>
      </c>
      <c r="V630" s="251">
        <f t="shared" si="74"/>
        <v>4532383</v>
      </c>
      <c r="W630" s="257">
        <v>4507098</v>
      </c>
      <c r="X630" s="135"/>
      <c r="Y630" s="135"/>
      <c r="Z630" s="135"/>
      <c r="AA630" s="136"/>
      <c r="AB630" s="136"/>
      <c r="AC630" s="136"/>
      <c r="AD630" s="133"/>
      <c r="AE630" s="137"/>
      <c r="AF630" s="135"/>
      <c r="AG630" s="134"/>
      <c r="AH630" s="131"/>
      <c r="AI630" s="131"/>
      <c r="AJ630" s="131"/>
      <c r="AK630" s="131"/>
      <c r="AL630" s="138">
        <f t="shared" si="73"/>
        <v>0.99442125698556372</v>
      </c>
      <c r="AN630" s="73"/>
      <c r="AO630" s="50"/>
      <c r="AP630" s="50"/>
      <c r="AQ630" s="50"/>
      <c r="AR630" s="50"/>
      <c r="AS630" s="50"/>
      <c r="AT630" s="50"/>
      <c r="AV630" s="50"/>
    </row>
    <row r="631" spans="1:48" ht="45" customHeight="1">
      <c r="A631" s="206">
        <v>314</v>
      </c>
      <c r="B631" s="204">
        <v>2019</v>
      </c>
      <c r="C631" s="131" t="s">
        <v>353</v>
      </c>
      <c r="D631" s="210" t="s">
        <v>1760</v>
      </c>
      <c r="E631" s="210" t="s">
        <v>138</v>
      </c>
      <c r="F631" s="131" t="s">
        <v>136</v>
      </c>
      <c r="G631" s="210" t="s">
        <v>165</v>
      </c>
      <c r="H631" s="210" t="s">
        <v>1690</v>
      </c>
      <c r="I631" s="229" t="s">
        <v>134</v>
      </c>
      <c r="J631" s="229" t="s">
        <v>165</v>
      </c>
      <c r="K631" s="156"/>
      <c r="L631" s="234"/>
      <c r="M631" s="234"/>
      <c r="N631" s="265" t="s">
        <v>1804</v>
      </c>
      <c r="O631" s="298" t="s">
        <v>1735</v>
      </c>
      <c r="P631" s="276" t="s">
        <v>1715</v>
      </c>
      <c r="Q631" s="239">
        <v>5950</v>
      </c>
      <c r="R631" s="65"/>
      <c r="S631" s="48"/>
      <c r="T631" s="49">
        <v>0</v>
      </c>
      <c r="U631" s="239">
        <v>0</v>
      </c>
      <c r="V631" s="251">
        <f t="shared" si="74"/>
        <v>5950</v>
      </c>
      <c r="W631" s="257">
        <v>0</v>
      </c>
      <c r="X631" s="135"/>
      <c r="Y631" s="135"/>
      <c r="Z631" s="135"/>
      <c r="AA631" s="136"/>
      <c r="AB631" s="136"/>
      <c r="AC631" s="136"/>
      <c r="AD631" s="133"/>
      <c r="AE631" s="137"/>
      <c r="AF631" s="135"/>
      <c r="AG631" s="134"/>
      <c r="AH631" s="131"/>
      <c r="AI631" s="131"/>
      <c r="AJ631" s="131"/>
      <c r="AK631" s="131"/>
      <c r="AL631" s="138">
        <f t="shared" si="73"/>
        <v>0</v>
      </c>
      <c r="AN631" s="73"/>
      <c r="AO631" s="50"/>
      <c r="AP631" s="50"/>
      <c r="AQ631" s="50"/>
      <c r="AR631" s="50"/>
      <c r="AS631" s="50"/>
      <c r="AT631" s="50"/>
      <c r="AV631" s="50"/>
    </row>
    <row r="632" spans="1:48" ht="45" customHeight="1">
      <c r="A632" s="206"/>
      <c r="B632" s="204">
        <v>2020</v>
      </c>
      <c r="C632" s="131"/>
      <c r="D632" s="210"/>
      <c r="E632" s="210" t="s">
        <v>1948</v>
      </c>
      <c r="F632" s="131"/>
      <c r="G632" s="210"/>
      <c r="H632" s="210" t="s">
        <v>1934</v>
      </c>
      <c r="I632" s="229" t="s">
        <v>134</v>
      </c>
      <c r="J632" s="229" t="s">
        <v>165</v>
      </c>
      <c r="K632" s="156"/>
      <c r="L632" s="234"/>
      <c r="M632" s="234"/>
      <c r="N632" s="206" t="s">
        <v>1803</v>
      </c>
      <c r="O632" s="265" t="s">
        <v>1936</v>
      </c>
      <c r="P632" s="265" t="s">
        <v>1081</v>
      </c>
      <c r="Q632" s="239">
        <v>8138175</v>
      </c>
      <c r="R632" s="65"/>
      <c r="S632" s="48"/>
      <c r="T632" s="49">
        <v>0</v>
      </c>
      <c r="U632" s="239">
        <v>0</v>
      </c>
      <c r="V632" s="251">
        <f t="shared" si="74"/>
        <v>8138175</v>
      </c>
      <c r="W632" s="239">
        <v>8138175</v>
      </c>
      <c r="X632" s="135"/>
      <c r="Y632" s="135"/>
      <c r="Z632" s="135"/>
      <c r="AA632" s="136"/>
      <c r="AB632" s="136"/>
      <c r="AC632" s="136"/>
      <c r="AD632" s="133"/>
      <c r="AE632" s="137"/>
      <c r="AF632" s="135"/>
      <c r="AG632" s="134"/>
      <c r="AH632" s="131"/>
      <c r="AI632" s="131"/>
      <c r="AJ632" s="131"/>
      <c r="AK632" s="131"/>
      <c r="AL632" s="138"/>
      <c r="AN632" s="73"/>
      <c r="AO632" s="50"/>
      <c r="AP632" s="50"/>
      <c r="AQ632" s="50"/>
      <c r="AR632" s="50"/>
      <c r="AS632" s="50"/>
      <c r="AT632" s="50"/>
      <c r="AV632" s="50"/>
    </row>
    <row r="633" spans="1:48" ht="45" customHeight="1">
      <c r="A633" s="206">
        <v>37737</v>
      </c>
      <c r="B633" s="204">
        <v>2019</v>
      </c>
      <c r="C633" s="131" t="s">
        <v>353</v>
      </c>
      <c r="D633" s="210" t="s">
        <v>1682</v>
      </c>
      <c r="E633" s="210" t="s">
        <v>97</v>
      </c>
      <c r="F633" s="131" t="s">
        <v>139</v>
      </c>
      <c r="G633" s="210" t="s">
        <v>146</v>
      </c>
      <c r="H633" s="210" t="s">
        <v>1699</v>
      </c>
      <c r="I633" s="229" t="s">
        <v>134</v>
      </c>
      <c r="J633" s="229" t="s">
        <v>165</v>
      </c>
      <c r="K633" s="156"/>
      <c r="L633" s="234"/>
      <c r="M633" s="234"/>
      <c r="N633" s="206" t="s">
        <v>1803</v>
      </c>
      <c r="O633" s="293" t="s">
        <v>1674</v>
      </c>
      <c r="P633" s="291" t="s">
        <v>1667</v>
      </c>
      <c r="Q633" s="239">
        <v>100261</v>
      </c>
      <c r="R633" s="65"/>
      <c r="S633" s="48"/>
      <c r="T633" s="49">
        <v>0</v>
      </c>
      <c r="U633" s="239">
        <v>0</v>
      </c>
      <c r="V633" s="251">
        <f t="shared" si="74"/>
        <v>100261</v>
      </c>
      <c r="W633" s="257">
        <v>0</v>
      </c>
      <c r="X633" s="135"/>
      <c r="Y633" s="135"/>
      <c r="Z633" s="135"/>
      <c r="AA633" s="136"/>
      <c r="AB633" s="136"/>
      <c r="AC633" s="136"/>
      <c r="AD633" s="133"/>
      <c r="AE633" s="137"/>
      <c r="AF633" s="135"/>
      <c r="AG633" s="134"/>
      <c r="AH633" s="131"/>
      <c r="AI633" s="131"/>
      <c r="AJ633" s="131"/>
      <c r="AK633" s="131"/>
      <c r="AL633" s="138">
        <f t="shared" si="73"/>
        <v>0</v>
      </c>
      <c r="AN633" s="73"/>
      <c r="AO633" s="50"/>
      <c r="AP633" s="50"/>
      <c r="AQ633" s="50"/>
      <c r="AR633" s="50"/>
      <c r="AS633" s="50"/>
      <c r="AT633" s="50"/>
      <c r="AV633" s="50"/>
    </row>
    <row r="634" spans="1:48" ht="45" customHeight="1">
      <c r="A634" s="206">
        <v>124</v>
      </c>
      <c r="B634" s="204">
        <v>2020</v>
      </c>
      <c r="C634" s="131" t="s">
        <v>353</v>
      </c>
      <c r="D634" s="210" t="s">
        <v>1761</v>
      </c>
      <c r="E634" s="210" t="s">
        <v>138</v>
      </c>
      <c r="F634" s="131" t="s">
        <v>141</v>
      </c>
      <c r="G634" s="210" t="s">
        <v>165</v>
      </c>
      <c r="H634" s="210" t="s">
        <v>1697</v>
      </c>
      <c r="I634" s="229" t="s">
        <v>134</v>
      </c>
      <c r="J634" s="229" t="s">
        <v>165</v>
      </c>
      <c r="K634" s="156"/>
      <c r="L634" s="234"/>
      <c r="M634" s="234"/>
      <c r="N634" s="206" t="s">
        <v>1949</v>
      </c>
      <c r="O634" s="292" t="s">
        <v>1741</v>
      </c>
      <c r="P634" s="260" t="s">
        <v>1721</v>
      </c>
      <c r="Q634" s="239">
        <v>408931724</v>
      </c>
      <c r="R634" s="65"/>
      <c r="S634" s="48"/>
      <c r="T634" s="49">
        <v>0</v>
      </c>
      <c r="U634" s="239">
        <v>0</v>
      </c>
      <c r="V634" s="251">
        <f t="shared" si="74"/>
        <v>408931724</v>
      </c>
      <c r="W634" s="257">
        <v>332016169</v>
      </c>
      <c r="X634" s="135"/>
      <c r="Y634" s="135"/>
      <c r="Z634" s="135"/>
      <c r="AA634" s="136"/>
      <c r="AB634" s="136"/>
      <c r="AC634" s="136"/>
      <c r="AD634" s="133"/>
      <c r="AE634" s="137"/>
      <c r="AF634" s="135"/>
      <c r="AG634" s="134"/>
      <c r="AH634" s="131"/>
      <c r="AI634" s="131"/>
      <c r="AJ634" s="131"/>
      <c r="AK634" s="131"/>
      <c r="AL634" s="138">
        <f t="shared" si="73"/>
        <v>0.81191100986823905</v>
      </c>
      <c r="AN634" s="73"/>
      <c r="AO634" s="50"/>
      <c r="AP634" s="50"/>
      <c r="AQ634" s="50"/>
      <c r="AR634" s="50"/>
      <c r="AS634" s="50"/>
      <c r="AT634" s="50"/>
      <c r="AV634" s="50"/>
    </row>
    <row r="635" spans="1:48" ht="45" customHeight="1">
      <c r="A635" s="206">
        <v>125</v>
      </c>
      <c r="B635" s="204">
        <v>2020</v>
      </c>
      <c r="C635" s="131" t="s">
        <v>353</v>
      </c>
      <c r="D635" s="210" t="s">
        <v>1762</v>
      </c>
      <c r="E635" s="210" t="s">
        <v>138</v>
      </c>
      <c r="F635" s="131" t="s">
        <v>136</v>
      </c>
      <c r="G635" s="210" t="s">
        <v>165</v>
      </c>
      <c r="H635" s="210" t="s">
        <v>1698</v>
      </c>
      <c r="I635" s="229" t="s">
        <v>134</v>
      </c>
      <c r="J635" s="229" t="s">
        <v>165</v>
      </c>
      <c r="K635" s="156"/>
      <c r="L635" s="234"/>
      <c r="M635" s="234"/>
      <c r="N635" s="206" t="s">
        <v>1953</v>
      </c>
      <c r="O635" s="292" t="s">
        <v>1742</v>
      </c>
      <c r="P635" s="260" t="s">
        <v>1722</v>
      </c>
      <c r="Q635" s="239">
        <v>5101933</v>
      </c>
      <c r="R635" s="65"/>
      <c r="S635" s="48"/>
      <c r="T635" s="49">
        <v>0</v>
      </c>
      <c r="U635" s="239">
        <v>0</v>
      </c>
      <c r="V635" s="251">
        <f t="shared" si="74"/>
        <v>5101933</v>
      </c>
      <c r="W635" s="257">
        <v>2873850</v>
      </c>
      <c r="X635" s="135"/>
      <c r="Y635" s="135"/>
      <c r="Z635" s="135"/>
      <c r="AA635" s="136"/>
      <c r="AB635" s="136"/>
      <c r="AC635" s="136"/>
      <c r="AD635" s="133"/>
      <c r="AE635" s="137"/>
      <c r="AF635" s="135"/>
      <c r="AG635" s="134"/>
      <c r="AH635" s="131"/>
      <c r="AI635" s="131"/>
      <c r="AJ635" s="131"/>
      <c r="AK635" s="131"/>
      <c r="AL635" s="138">
        <f t="shared" si="73"/>
        <v>0.56328650337038921</v>
      </c>
      <c r="AN635" s="73"/>
      <c r="AO635" s="50"/>
      <c r="AP635" s="50"/>
      <c r="AQ635" s="50"/>
      <c r="AR635" s="50"/>
      <c r="AS635" s="50"/>
      <c r="AT635" s="50"/>
      <c r="AV635" s="50"/>
    </row>
    <row r="636" spans="1:48" ht="45" customHeight="1">
      <c r="A636" s="206"/>
      <c r="B636" s="204">
        <v>2020</v>
      </c>
      <c r="C636" s="131"/>
      <c r="D636" s="210"/>
      <c r="E636" s="210" t="s">
        <v>156</v>
      </c>
      <c r="F636" s="131"/>
      <c r="G636" s="210"/>
      <c r="H636" s="210" t="s">
        <v>1934</v>
      </c>
      <c r="I636" s="229" t="s">
        <v>134</v>
      </c>
      <c r="J636" s="229" t="s">
        <v>165</v>
      </c>
      <c r="K636" s="156"/>
      <c r="L636" s="234"/>
      <c r="M636" s="234"/>
      <c r="N636" s="206" t="s">
        <v>1953</v>
      </c>
      <c r="O636" s="292" t="s">
        <v>1936</v>
      </c>
      <c r="P636" s="260" t="s">
        <v>1081</v>
      </c>
      <c r="Q636" s="239">
        <v>1303050</v>
      </c>
      <c r="R636" s="65"/>
      <c r="S636" s="48"/>
      <c r="T636" s="49">
        <v>0</v>
      </c>
      <c r="U636" s="239">
        <v>0</v>
      </c>
      <c r="V636" s="251">
        <f t="shared" si="74"/>
        <v>1303050</v>
      </c>
      <c r="W636" s="239">
        <v>1303050</v>
      </c>
      <c r="X636" s="135"/>
      <c r="Y636" s="135"/>
      <c r="Z636" s="135"/>
      <c r="AA636" s="136"/>
      <c r="AB636" s="136"/>
      <c r="AC636" s="136"/>
      <c r="AD636" s="133"/>
      <c r="AE636" s="137"/>
      <c r="AF636" s="135"/>
      <c r="AG636" s="134"/>
      <c r="AH636" s="131"/>
      <c r="AI636" s="131"/>
      <c r="AJ636" s="131"/>
      <c r="AK636" s="131"/>
      <c r="AL636" s="138"/>
      <c r="AN636" s="73"/>
      <c r="AO636" s="50"/>
      <c r="AP636" s="50"/>
      <c r="AQ636" s="50"/>
      <c r="AR636" s="50"/>
      <c r="AS636" s="50"/>
      <c r="AT636" s="50"/>
      <c r="AV636" s="50"/>
    </row>
    <row r="637" spans="1:48" ht="45" customHeight="1">
      <c r="A637" s="206">
        <v>296</v>
      </c>
      <c r="B637" s="204">
        <v>2020</v>
      </c>
      <c r="C637" s="131" t="s">
        <v>353</v>
      </c>
      <c r="D637" s="210" t="s">
        <v>1763</v>
      </c>
      <c r="E637" s="210" t="s">
        <v>33</v>
      </c>
      <c r="F637" s="131" t="s">
        <v>139</v>
      </c>
      <c r="G637" s="210" t="s">
        <v>148</v>
      </c>
      <c r="H637" s="210" t="s">
        <v>1700</v>
      </c>
      <c r="I637" s="229" t="s">
        <v>134</v>
      </c>
      <c r="J637" s="229" t="s">
        <v>165</v>
      </c>
      <c r="K637" s="156"/>
      <c r="L637" s="234"/>
      <c r="M637" s="234"/>
      <c r="N637" s="290" t="s">
        <v>1939</v>
      </c>
      <c r="O637" s="292" t="s">
        <v>1743</v>
      </c>
      <c r="P637" s="260" t="s">
        <v>1723</v>
      </c>
      <c r="Q637" s="239">
        <v>9421163</v>
      </c>
      <c r="R637" s="65"/>
      <c r="S637" s="48"/>
      <c r="T637" s="49">
        <v>0</v>
      </c>
      <c r="U637" s="239">
        <v>0</v>
      </c>
      <c r="V637" s="251">
        <f t="shared" si="74"/>
        <v>9421163</v>
      </c>
      <c r="W637" s="257">
        <v>9421163</v>
      </c>
      <c r="X637" s="135"/>
      <c r="Y637" s="135"/>
      <c r="Z637" s="135"/>
      <c r="AA637" s="136"/>
      <c r="AB637" s="136"/>
      <c r="AC637" s="136"/>
      <c r="AD637" s="133"/>
      <c r="AE637" s="137"/>
      <c r="AF637" s="135"/>
      <c r="AG637" s="134"/>
      <c r="AH637" s="131"/>
      <c r="AI637" s="131"/>
      <c r="AJ637" s="131"/>
      <c r="AK637" s="131"/>
      <c r="AL637" s="138">
        <f t="shared" si="73"/>
        <v>1</v>
      </c>
      <c r="AN637" s="73"/>
      <c r="AO637" s="50"/>
      <c r="AP637" s="50"/>
      <c r="AQ637" s="50"/>
      <c r="AR637" s="50"/>
      <c r="AS637" s="50"/>
      <c r="AT637" s="50"/>
      <c r="AV637" s="50"/>
    </row>
    <row r="638" spans="1:48" ht="45" customHeight="1">
      <c r="A638" s="206">
        <v>315</v>
      </c>
      <c r="B638" s="204">
        <v>2020</v>
      </c>
      <c r="C638" s="131" t="s">
        <v>353</v>
      </c>
      <c r="D638" s="210" t="s">
        <v>1764</v>
      </c>
      <c r="E638" s="210" t="s">
        <v>81</v>
      </c>
      <c r="F638" s="131" t="s">
        <v>136</v>
      </c>
      <c r="G638" s="210" t="s">
        <v>165</v>
      </c>
      <c r="H638" s="210" t="s">
        <v>1701</v>
      </c>
      <c r="I638" s="229" t="s">
        <v>134</v>
      </c>
      <c r="J638" s="229" t="s">
        <v>165</v>
      </c>
      <c r="K638" s="156"/>
      <c r="L638" s="234"/>
      <c r="M638" s="234"/>
      <c r="N638" s="206" t="s">
        <v>1937</v>
      </c>
      <c r="O638" s="292" t="s">
        <v>1744</v>
      </c>
      <c r="P638" s="260" t="s">
        <v>1724</v>
      </c>
      <c r="Q638" s="239">
        <v>24500000</v>
      </c>
      <c r="R638" s="65"/>
      <c r="S638" s="48"/>
      <c r="T638" s="49">
        <v>0</v>
      </c>
      <c r="U638" s="239">
        <v>0</v>
      </c>
      <c r="V638" s="251">
        <f t="shared" si="74"/>
        <v>24500000</v>
      </c>
      <c r="W638" s="257">
        <v>3754450</v>
      </c>
      <c r="X638" s="135"/>
      <c r="Y638" s="135"/>
      <c r="Z638" s="135"/>
      <c r="AA638" s="136"/>
      <c r="AB638" s="136"/>
      <c r="AC638" s="136"/>
      <c r="AD638" s="133"/>
      <c r="AE638" s="137"/>
      <c r="AF638" s="135"/>
      <c r="AG638" s="134"/>
      <c r="AH638" s="131"/>
      <c r="AI638" s="131"/>
      <c r="AJ638" s="131"/>
      <c r="AK638" s="131"/>
      <c r="AL638" s="138">
        <f t="shared" si="73"/>
        <v>0.15324285714285715</v>
      </c>
      <c r="AN638" s="73"/>
      <c r="AO638" s="50"/>
      <c r="AP638" s="50"/>
      <c r="AQ638" s="50"/>
      <c r="AR638" s="50"/>
      <c r="AS638" s="50"/>
      <c r="AT638" s="50"/>
      <c r="AV638" s="50"/>
    </row>
    <row r="639" spans="1:48" ht="45" customHeight="1">
      <c r="A639" s="206">
        <v>352</v>
      </c>
      <c r="B639" s="204">
        <v>2020</v>
      </c>
      <c r="C639" s="131" t="s">
        <v>353</v>
      </c>
      <c r="D639" s="210" t="s">
        <v>1765</v>
      </c>
      <c r="E639" s="210" t="s">
        <v>33</v>
      </c>
      <c r="F639" s="131" t="s">
        <v>136</v>
      </c>
      <c r="G639" s="210" t="s">
        <v>165</v>
      </c>
      <c r="H639" s="210" t="s">
        <v>1702</v>
      </c>
      <c r="I639" s="229" t="s">
        <v>134</v>
      </c>
      <c r="J639" s="229" t="s">
        <v>165</v>
      </c>
      <c r="K639" s="156"/>
      <c r="L639" s="234"/>
      <c r="M639" s="234"/>
      <c r="N639" s="206" t="s">
        <v>1943</v>
      </c>
      <c r="O639" s="292" t="s">
        <v>1743</v>
      </c>
      <c r="P639" s="260" t="s">
        <v>1723</v>
      </c>
      <c r="Q639" s="239">
        <v>4066865</v>
      </c>
      <c r="R639" s="65"/>
      <c r="S639" s="48"/>
      <c r="T639" s="49">
        <v>0</v>
      </c>
      <c r="U639" s="239">
        <v>0</v>
      </c>
      <c r="V639" s="251">
        <f t="shared" si="74"/>
        <v>4066865</v>
      </c>
      <c r="W639" s="257">
        <v>4066865</v>
      </c>
      <c r="X639" s="135"/>
      <c r="Y639" s="135"/>
      <c r="Z639" s="135"/>
      <c r="AA639" s="136"/>
      <c r="AB639" s="136"/>
      <c r="AC639" s="136"/>
      <c r="AD639" s="133"/>
      <c r="AE639" s="137"/>
      <c r="AF639" s="135"/>
      <c r="AG639" s="134"/>
      <c r="AH639" s="131"/>
      <c r="AI639" s="131"/>
      <c r="AJ639" s="131"/>
      <c r="AK639" s="131"/>
      <c r="AL639" s="138">
        <f t="shared" si="73"/>
        <v>1</v>
      </c>
      <c r="AN639" s="73"/>
      <c r="AO639" s="50"/>
      <c r="AP639" s="50"/>
      <c r="AQ639" s="50"/>
      <c r="AR639" s="50"/>
      <c r="AS639" s="50"/>
      <c r="AT639" s="50"/>
      <c r="AV639" s="50"/>
    </row>
    <row r="640" spans="1:48" ht="45" customHeight="1">
      <c r="A640" s="206">
        <v>352</v>
      </c>
      <c r="B640" s="204">
        <v>2020</v>
      </c>
      <c r="C640" s="131" t="s">
        <v>353</v>
      </c>
      <c r="D640" s="210" t="s">
        <v>1765</v>
      </c>
      <c r="E640" s="210" t="s">
        <v>33</v>
      </c>
      <c r="F640" s="131" t="s">
        <v>136</v>
      </c>
      <c r="G640" s="210" t="s">
        <v>165</v>
      </c>
      <c r="H640" s="210" t="s">
        <v>1702</v>
      </c>
      <c r="I640" s="229" t="s">
        <v>134</v>
      </c>
      <c r="J640" s="229" t="s">
        <v>165</v>
      </c>
      <c r="K640" s="156"/>
      <c r="L640" s="234"/>
      <c r="M640" s="234"/>
      <c r="N640" s="206" t="s">
        <v>1944</v>
      </c>
      <c r="O640" s="292" t="s">
        <v>1743</v>
      </c>
      <c r="P640" s="260" t="s">
        <v>1723</v>
      </c>
      <c r="Q640" s="239">
        <v>1597750</v>
      </c>
      <c r="R640" s="65"/>
      <c r="S640" s="48"/>
      <c r="T640" s="49">
        <v>0</v>
      </c>
      <c r="U640" s="239">
        <v>0</v>
      </c>
      <c r="V640" s="251">
        <f t="shared" si="74"/>
        <v>1597750</v>
      </c>
      <c r="W640" s="257">
        <v>1597750</v>
      </c>
      <c r="X640" s="135"/>
      <c r="Y640" s="135"/>
      <c r="Z640" s="135"/>
      <c r="AA640" s="136"/>
      <c r="AB640" s="136"/>
      <c r="AC640" s="136"/>
      <c r="AD640" s="133"/>
      <c r="AE640" s="137"/>
      <c r="AF640" s="135"/>
      <c r="AG640" s="134"/>
      <c r="AH640" s="131"/>
      <c r="AI640" s="131"/>
      <c r="AJ640" s="131"/>
      <c r="AK640" s="131"/>
      <c r="AL640" s="138">
        <f t="shared" si="73"/>
        <v>1</v>
      </c>
      <c r="AN640" s="73"/>
      <c r="AO640" s="50"/>
      <c r="AP640" s="50"/>
      <c r="AQ640" s="50"/>
      <c r="AR640" s="50"/>
      <c r="AS640" s="50"/>
      <c r="AT640" s="50"/>
      <c r="AV640" s="50"/>
    </row>
    <row r="641" spans="1:48" ht="45" customHeight="1">
      <c r="A641" s="206">
        <v>352</v>
      </c>
      <c r="B641" s="204">
        <v>2020</v>
      </c>
      <c r="C641" s="131" t="s">
        <v>353</v>
      </c>
      <c r="D641" s="210" t="s">
        <v>1765</v>
      </c>
      <c r="E641" s="210" t="s">
        <v>33</v>
      </c>
      <c r="F641" s="131" t="s">
        <v>136</v>
      </c>
      <c r="G641" s="210" t="s">
        <v>165</v>
      </c>
      <c r="H641" s="210" t="s">
        <v>1702</v>
      </c>
      <c r="I641" s="229" t="s">
        <v>134</v>
      </c>
      <c r="J641" s="229" t="s">
        <v>165</v>
      </c>
      <c r="K641" s="156"/>
      <c r="L641" s="234"/>
      <c r="M641" s="234"/>
      <c r="N641" s="265" t="s">
        <v>1945</v>
      </c>
      <c r="O641" s="292" t="s">
        <v>1743</v>
      </c>
      <c r="P641" s="260" t="s">
        <v>1723</v>
      </c>
      <c r="Q641" s="239">
        <v>12882974</v>
      </c>
      <c r="R641" s="65"/>
      <c r="S641" s="48"/>
      <c r="T641" s="49">
        <v>0</v>
      </c>
      <c r="U641" s="239">
        <v>0</v>
      </c>
      <c r="V641" s="251">
        <f t="shared" si="74"/>
        <v>12882974</v>
      </c>
      <c r="W641" s="257">
        <v>12882974</v>
      </c>
      <c r="X641" s="135"/>
      <c r="Y641" s="135"/>
      <c r="Z641" s="135"/>
      <c r="AA641" s="136"/>
      <c r="AB641" s="136"/>
      <c r="AC641" s="136"/>
      <c r="AD641" s="133"/>
      <c r="AE641" s="137"/>
      <c r="AF641" s="135"/>
      <c r="AG641" s="134"/>
      <c r="AH641" s="131"/>
      <c r="AI641" s="131"/>
      <c r="AJ641" s="131"/>
      <c r="AK641" s="131"/>
      <c r="AL641" s="138">
        <f t="shared" si="73"/>
        <v>1</v>
      </c>
      <c r="AN641" s="73"/>
      <c r="AO641" s="50"/>
      <c r="AP641" s="50"/>
      <c r="AQ641" s="50"/>
      <c r="AR641" s="50"/>
      <c r="AS641" s="50"/>
      <c r="AT641" s="50"/>
      <c r="AV641" s="50"/>
    </row>
    <row r="642" spans="1:48" ht="45" customHeight="1">
      <c r="A642" s="206">
        <v>352</v>
      </c>
      <c r="B642" s="204">
        <v>2020</v>
      </c>
      <c r="C642" s="131" t="s">
        <v>353</v>
      </c>
      <c r="D642" s="210" t="s">
        <v>1765</v>
      </c>
      <c r="E642" s="210" t="s">
        <v>33</v>
      </c>
      <c r="F642" s="131" t="s">
        <v>136</v>
      </c>
      <c r="G642" s="210" t="s">
        <v>165</v>
      </c>
      <c r="H642" s="210" t="s">
        <v>1702</v>
      </c>
      <c r="I642" s="229" t="s">
        <v>134</v>
      </c>
      <c r="J642" s="229" t="s">
        <v>165</v>
      </c>
      <c r="K642" s="156"/>
      <c r="L642" s="234"/>
      <c r="M642" s="234"/>
      <c r="N642" s="272" t="s">
        <v>1942</v>
      </c>
      <c r="O642" s="292" t="s">
        <v>1743</v>
      </c>
      <c r="P642" s="260" t="s">
        <v>1723</v>
      </c>
      <c r="Q642" s="239">
        <v>6022018</v>
      </c>
      <c r="R642" s="65"/>
      <c r="S642" s="48"/>
      <c r="T642" s="49">
        <v>0</v>
      </c>
      <c r="U642" s="239">
        <v>0</v>
      </c>
      <c r="V642" s="251">
        <f t="shared" si="74"/>
        <v>6022018</v>
      </c>
      <c r="W642" s="257">
        <v>6022018</v>
      </c>
      <c r="X642" s="135"/>
      <c r="Y642" s="135"/>
      <c r="Z642" s="135"/>
      <c r="AA642" s="136"/>
      <c r="AB642" s="136"/>
      <c r="AC642" s="136"/>
      <c r="AD642" s="133"/>
      <c r="AE642" s="137"/>
      <c r="AF642" s="135"/>
      <c r="AG642" s="134"/>
      <c r="AH642" s="131"/>
      <c r="AI642" s="131"/>
      <c r="AJ642" s="131"/>
      <c r="AK642" s="131"/>
      <c r="AL642" s="138">
        <f t="shared" si="73"/>
        <v>1</v>
      </c>
      <c r="AN642" s="73"/>
      <c r="AO642" s="50"/>
      <c r="AP642" s="50"/>
      <c r="AQ642" s="50"/>
      <c r="AR642" s="50"/>
      <c r="AS642" s="50"/>
      <c r="AT642" s="50"/>
      <c r="AV642" s="50"/>
    </row>
    <row r="643" spans="1:48" ht="45" customHeight="1">
      <c r="A643" s="206">
        <v>356</v>
      </c>
      <c r="B643" s="204">
        <v>2020</v>
      </c>
      <c r="C643" s="131" t="s">
        <v>353</v>
      </c>
      <c r="D643" s="210" t="s">
        <v>1766</v>
      </c>
      <c r="E643" s="210" t="s">
        <v>138</v>
      </c>
      <c r="F643" s="131" t="s">
        <v>136</v>
      </c>
      <c r="G643" s="210" t="s">
        <v>165</v>
      </c>
      <c r="H643" s="210" t="s">
        <v>1703</v>
      </c>
      <c r="I643" s="229" t="s">
        <v>134</v>
      </c>
      <c r="J643" s="229" t="s">
        <v>165</v>
      </c>
      <c r="K643" s="156"/>
      <c r="L643" s="234"/>
      <c r="M643" s="234"/>
      <c r="N643" s="289" t="s">
        <v>1952</v>
      </c>
      <c r="O643" s="292" t="s">
        <v>1745</v>
      </c>
      <c r="P643" s="260" t="s">
        <v>1725</v>
      </c>
      <c r="Q643" s="239">
        <v>6721905</v>
      </c>
      <c r="R643" s="65"/>
      <c r="S643" s="48"/>
      <c r="T643" s="49">
        <v>0</v>
      </c>
      <c r="U643" s="239">
        <v>0</v>
      </c>
      <c r="V643" s="251">
        <f t="shared" si="74"/>
        <v>6721905</v>
      </c>
      <c r="W643" s="257">
        <v>833000</v>
      </c>
      <c r="X643" s="135"/>
      <c r="Y643" s="135"/>
      <c r="Z643" s="135"/>
      <c r="AA643" s="136"/>
      <c r="AB643" s="136"/>
      <c r="AC643" s="136"/>
      <c r="AD643" s="133"/>
      <c r="AE643" s="137"/>
      <c r="AF643" s="135"/>
      <c r="AG643" s="134"/>
      <c r="AH643" s="131"/>
      <c r="AI643" s="131"/>
      <c r="AJ643" s="131"/>
      <c r="AK643" s="131"/>
      <c r="AL643" s="138">
        <f t="shared" si="73"/>
        <v>0.12392320331810699</v>
      </c>
      <c r="AN643" s="73"/>
      <c r="AO643" s="50"/>
      <c r="AP643" s="50"/>
      <c r="AQ643" s="50"/>
      <c r="AR643" s="50"/>
      <c r="AS643" s="50"/>
      <c r="AT643" s="50"/>
      <c r="AV643" s="50"/>
    </row>
    <row r="644" spans="1:48" ht="45" customHeight="1">
      <c r="A644" s="206">
        <v>374</v>
      </c>
      <c r="B644" s="204">
        <v>2020</v>
      </c>
      <c r="C644" s="131" t="s">
        <v>353</v>
      </c>
      <c r="D644" s="210" t="s">
        <v>1767</v>
      </c>
      <c r="E644" s="210" t="s">
        <v>33</v>
      </c>
      <c r="F644" s="131" t="s">
        <v>139</v>
      </c>
      <c r="G644" s="210" t="s">
        <v>148</v>
      </c>
      <c r="H644" s="210" t="s">
        <v>1704</v>
      </c>
      <c r="I644" s="229" t="s">
        <v>134</v>
      </c>
      <c r="J644" s="229" t="s">
        <v>165</v>
      </c>
      <c r="K644" s="156"/>
      <c r="L644" s="234"/>
      <c r="M644" s="234"/>
      <c r="N644" s="206" t="s">
        <v>1943</v>
      </c>
      <c r="O644" s="292" t="s">
        <v>1743</v>
      </c>
      <c r="P644" s="260" t="s">
        <v>1723</v>
      </c>
      <c r="Q644" s="239">
        <v>38002618</v>
      </c>
      <c r="R644" s="65"/>
      <c r="S644" s="48"/>
      <c r="T644" s="49">
        <v>0</v>
      </c>
      <c r="U644" s="239">
        <v>0</v>
      </c>
      <c r="V644" s="251">
        <f t="shared" si="74"/>
        <v>38002618</v>
      </c>
      <c r="W644" s="257">
        <v>36033819</v>
      </c>
      <c r="X644" s="135"/>
      <c r="Y644" s="135"/>
      <c r="Z644" s="135"/>
      <c r="AA644" s="136"/>
      <c r="AB644" s="136"/>
      <c r="AC644" s="136"/>
      <c r="AD644" s="133"/>
      <c r="AE644" s="137"/>
      <c r="AF644" s="135"/>
      <c r="AG644" s="134"/>
      <c r="AH644" s="131"/>
      <c r="AI644" s="131"/>
      <c r="AJ644" s="131"/>
      <c r="AK644" s="131"/>
      <c r="AL644" s="138">
        <f t="shared" si="73"/>
        <v>0.94819306922486235</v>
      </c>
      <c r="AN644" s="73"/>
      <c r="AO644" s="50"/>
      <c r="AP644" s="50"/>
      <c r="AQ644" s="50"/>
      <c r="AR644" s="50"/>
      <c r="AS644" s="50"/>
      <c r="AT644" s="50"/>
      <c r="AV644" s="50"/>
    </row>
    <row r="645" spans="1:48" ht="45" customHeight="1">
      <c r="A645" s="206">
        <v>374</v>
      </c>
      <c r="B645" s="204">
        <v>2020</v>
      </c>
      <c r="C645" s="131" t="s">
        <v>353</v>
      </c>
      <c r="D645" s="210" t="s">
        <v>1767</v>
      </c>
      <c r="E645" s="210" t="s">
        <v>33</v>
      </c>
      <c r="F645" s="131" t="s">
        <v>139</v>
      </c>
      <c r="G645" s="210" t="s">
        <v>148</v>
      </c>
      <c r="H645" s="210" t="s">
        <v>1704</v>
      </c>
      <c r="I645" s="229" t="s">
        <v>134</v>
      </c>
      <c r="J645" s="229" t="s">
        <v>165</v>
      </c>
      <c r="K645" s="156"/>
      <c r="L645" s="234"/>
      <c r="M645" s="234"/>
      <c r="N645" s="206" t="s">
        <v>1944</v>
      </c>
      <c r="O645" s="292" t="s">
        <v>1743</v>
      </c>
      <c r="P645" s="260" t="s">
        <v>1723</v>
      </c>
      <c r="Q645" s="239">
        <v>9354850</v>
      </c>
      <c r="R645" s="65"/>
      <c r="S645" s="48"/>
      <c r="T645" s="49">
        <v>0</v>
      </c>
      <c r="U645" s="239">
        <v>0</v>
      </c>
      <c r="V645" s="251">
        <f t="shared" si="74"/>
        <v>9354850</v>
      </c>
      <c r="W645" s="257">
        <v>9354850</v>
      </c>
      <c r="X645" s="135"/>
      <c r="Y645" s="135"/>
      <c r="Z645" s="135"/>
      <c r="AA645" s="136"/>
      <c r="AB645" s="136"/>
      <c r="AC645" s="136"/>
      <c r="AD645" s="133"/>
      <c r="AE645" s="137"/>
      <c r="AF645" s="135"/>
      <c r="AG645" s="134"/>
      <c r="AH645" s="131"/>
      <c r="AI645" s="131"/>
      <c r="AJ645" s="131"/>
      <c r="AK645" s="131"/>
      <c r="AL645" s="138">
        <f t="shared" si="73"/>
        <v>1</v>
      </c>
      <c r="AN645" s="73"/>
      <c r="AO645" s="50"/>
      <c r="AP645" s="50"/>
      <c r="AQ645" s="50"/>
      <c r="AR645" s="50"/>
      <c r="AS645" s="50"/>
      <c r="AT645" s="50"/>
      <c r="AV645" s="50"/>
    </row>
    <row r="646" spans="1:48" ht="45" customHeight="1">
      <c r="A646" s="206">
        <v>374</v>
      </c>
      <c r="B646" s="204">
        <v>2020</v>
      </c>
      <c r="C646" s="131" t="s">
        <v>353</v>
      </c>
      <c r="D646" s="210" t="s">
        <v>1767</v>
      </c>
      <c r="E646" s="210" t="s">
        <v>33</v>
      </c>
      <c r="F646" s="131" t="s">
        <v>139</v>
      </c>
      <c r="G646" s="210" t="s">
        <v>148</v>
      </c>
      <c r="H646" s="210" t="s">
        <v>1704</v>
      </c>
      <c r="I646" s="229" t="s">
        <v>134</v>
      </c>
      <c r="J646" s="229" t="s">
        <v>165</v>
      </c>
      <c r="K646" s="156"/>
      <c r="L646" s="234"/>
      <c r="M646" s="234"/>
      <c r="N646" s="265" t="s">
        <v>1945</v>
      </c>
      <c r="O646" s="292" t="s">
        <v>1743</v>
      </c>
      <c r="P646" s="260" t="s">
        <v>1723</v>
      </c>
      <c r="Q646" s="239">
        <v>55951658</v>
      </c>
      <c r="R646" s="65"/>
      <c r="S646" s="48"/>
      <c r="T646" s="49">
        <v>0</v>
      </c>
      <c r="U646" s="239">
        <v>0</v>
      </c>
      <c r="V646" s="251">
        <f t="shared" si="74"/>
        <v>55951658</v>
      </c>
      <c r="W646" s="257">
        <v>55951658</v>
      </c>
      <c r="X646" s="135"/>
      <c r="Y646" s="135"/>
      <c r="Z646" s="135"/>
      <c r="AA646" s="136"/>
      <c r="AB646" s="136"/>
      <c r="AC646" s="136"/>
      <c r="AD646" s="133"/>
      <c r="AE646" s="137"/>
      <c r="AF646" s="135"/>
      <c r="AG646" s="134"/>
      <c r="AH646" s="131"/>
      <c r="AI646" s="131"/>
      <c r="AJ646" s="131"/>
      <c r="AK646" s="131"/>
      <c r="AL646" s="138">
        <f t="shared" si="73"/>
        <v>1</v>
      </c>
      <c r="AN646" s="73"/>
      <c r="AO646" s="50"/>
      <c r="AP646" s="50"/>
      <c r="AQ646" s="50"/>
      <c r="AR646" s="50"/>
      <c r="AS646" s="50"/>
      <c r="AT646" s="50"/>
      <c r="AV646" s="50"/>
    </row>
    <row r="647" spans="1:48" ht="45" customHeight="1">
      <c r="A647" s="206">
        <v>374</v>
      </c>
      <c r="B647" s="204">
        <v>2020</v>
      </c>
      <c r="C647" s="131" t="s">
        <v>353</v>
      </c>
      <c r="D647" s="210" t="s">
        <v>1767</v>
      </c>
      <c r="E647" s="210" t="s">
        <v>33</v>
      </c>
      <c r="F647" s="131" t="s">
        <v>139</v>
      </c>
      <c r="G647" s="210" t="s">
        <v>148</v>
      </c>
      <c r="H647" s="210" t="s">
        <v>1704</v>
      </c>
      <c r="I647" s="229" t="s">
        <v>134</v>
      </c>
      <c r="J647" s="229" t="s">
        <v>165</v>
      </c>
      <c r="K647" s="156"/>
      <c r="L647" s="234"/>
      <c r="M647" s="234"/>
      <c r="N647" s="290" t="s">
        <v>1942</v>
      </c>
      <c r="O647" s="292" t="s">
        <v>1743</v>
      </c>
      <c r="P647" s="260" t="s">
        <v>1723</v>
      </c>
      <c r="Q647" s="239">
        <v>28682970</v>
      </c>
      <c r="R647" s="65"/>
      <c r="S647" s="48"/>
      <c r="T647" s="49">
        <v>0</v>
      </c>
      <c r="U647" s="239">
        <v>0</v>
      </c>
      <c r="V647" s="251">
        <f t="shared" si="74"/>
        <v>28682970</v>
      </c>
      <c r="W647" s="257">
        <v>28682970</v>
      </c>
      <c r="X647" s="135"/>
      <c r="Y647" s="135"/>
      <c r="Z647" s="135"/>
      <c r="AA647" s="136"/>
      <c r="AB647" s="136"/>
      <c r="AC647" s="136"/>
      <c r="AD647" s="133"/>
      <c r="AE647" s="137"/>
      <c r="AF647" s="135"/>
      <c r="AG647" s="134"/>
      <c r="AH647" s="131"/>
      <c r="AI647" s="131"/>
      <c r="AJ647" s="131"/>
      <c r="AK647" s="131"/>
      <c r="AL647" s="138">
        <f t="shared" si="73"/>
        <v>1</v>
      </c>
      <c r="AN647" s="73"/>
      <c r="AO647" s="50"/>
      <c r="AP647" s="50"/>
      <c r="AQ647" s="50"/>
      <c r="AR647" s="50"/>
      <c r="AS647" s="50"/>
      <c r="AT647" s="50"/>
      <c r="AV647" s="50"/>
    </row>
    <row r="648" spans="1:48" ht="45" customHeight="1">
      <c r="A648" s="206">
        <v>419</v>
      </c>
      <c r="B648" s="204">
        <v>2020</v>
      </c>
      <c r="C648" s="131" t="s">
        <v>352</v>
      </c>
      <c r="D648" s="210" t="s">
        <v>1768</v>
      </c>
      <c r="E648" s="210" t="s">
        <v>150</v>
      </c>
      <c r="F648" s="131" t="s">
        <v>34</v>
      </c>
      <c r="G648" s="210" t="s">
        <v>150</v>
      </c>
      <c r="H648" s="210" t="s">
        <v>1705</v>
      </c>
      <c r="I648" s="229" t="s">
        <v>134</v>
      </c>
      <c r="J648" s="229" t="s">
        <v>165</v>
      </c>
      <c r="K648" s="156"/>
      <c r="L648" s="234"/>
      <c r="M648" s="234"/>
      <c r="N648" s="206" t="s">
        <v>1938</v>
      </c>
      <c r="O648" s="292" t="s">
        <v>1746</v>
      </c>
      <c r="P648" s="260" t="s">
        <v>1726</v>
      </c>
      <c r="Q648" s="239">
        <v>5650000</v>
      </c>
      <c r="R648" s="65"/>
      <c r="S648" s="48"/>
      <c r="T648" s="49">
        <v>0</v>
      </c>
      <c r="U648" s="239">
        <v>0</v>
      </c>
      <c r="V648" s="251">
        <f t="shared" si="74"/>
        <v>5650000</v>
      </c>
      <c r="W648" s="257">
        <v>0</v>
      </c>
      <c r="X648" s="135"/>
      <c r="Y648" s="135"/>
      <c r="Z648" s="135"/>
      <c r="AA648" s="136"/>
      <c r="AB648" s="136"/>
      <c r="AC648" s="136"/>
      <c r="AD648" s="133"/>
      <c r="AE648" s="137"/>
      <c r="AF648" s="135"/>
      <c r="AG648" s="134"/>
      <c r="AH648" s="131"/>
      <c r="AI648" s="131"/>
      <c r="AJ648" s="131"/>
      <c r="AK648" s="131"/>
      <c r="AL648" s="138">
        <f t="shared" si="73"/>
        <v>0</v>
      </c>
      <c r="AN648" s="73"/>
      <c r="AO648" s="50"/>
      <c r="AP648" s="50"/>
      <c r="AQ648" s="50"/>
      <c r="AR648" s="50"/>
      <c r="AS648" s="50"/>
      <c r="AT648" s="50"/>
      <c r="AV648" s="50"/>
    </row>
    <row r="649" spans="1:48" ht="45" customHeight="1">
      <c r="A649" s="206">
        <v>424</v>
      </c>
      <c r="B649" s="204">
        <v>2020</v>
      </c>
      <c r="C649" s="131" t="s">
        <v>353</v>
      </c>
      <c r="D649" s="210" t="s">
        <v>842</v>
      </c>
      <c r="E649" s="210" t="s">
        <v>138</v>
      </c>
      <c r="F649" s="131" t="s">
        <v>139</v>
      </c>
      <c r="G649" s="210" t="s">
        <v>148</v>
      </c>
      <c r="H649" s="210" t="s">
        <v>1706</v>
      </c>
      <c r="I649" s="229" t="s">
        <v>134</v>
      </c>
      <c r="J649" s="229" t="s">
        <v>165</v>
      </c>
      <c r="K649" s="156"/>
      <c r="L649" s="234"/>
      <c r="M649" s="234"/>
      <c r="N649" s="206" t="s">
        <v>1815</v>
      </c>
      <c r="O649" s="239">
        <v>830031296</v>
      </c>
      <c r="P649" s="131" t="s">
        <v>1727</v>
      </c>
      <c r="Q649" s="239">
        <v>39750000</v>
      </c>
      <c r="R649" s="65"/>
      <c r="S649" s="48"/>
      <c r="T649" s="49">
        <v>0</v>
      </c>
      <c r="U649" s="239">
        <v>0</v>
      </c>
      <c r="V649" s="251">
        <f t="shared" si="74"/>
        <v>39750000</v>
      </c>
      <c r="W649" s="257">
        <v>2177700</v>
      </c>
      <c r="X649" s="135"/>
      <c r="Y649" s="135"/>
      <c r="Z649" s="135"/>
      <c r="AA649" s="136"/>
      <c r="AB649" s="136"/>
      <c r="AC649" s="136"/>
      <c r="AD649" s="133"/>
      <c r="AE649" s="137"/>
      <c r="AF649" s="135"/>
      <c r="AG649" s="134"/>
      <c r="AH649" s="131"/>
      <c r="AI649" s="131"/>
      <c r="AJ649" s="131"/>
      <c r="AK649" s="131"/>
      <c r="AL649" s="138">
        <f t="shared" si="73"/>
        <v>5.4784905660377359E-2</v>
      </c>
      <c r="AN649" s="73"/>
      <c r="AO649" s="50"/>
      <c r="AP649" s="50"/>
      <c r="AQ649" s="50"/>
      <c r="AR649" s="50"/>
      <c r="AS649" s="50"/>
      <c r="AT649" s="50"/>
      <c r="AV649" s="50"/>
    </row>
    <row r="650" spans="1:48" ht="45" customHeight="1">
      <c r="A650" s="206">
        <v>418</v>
      </c>
      <c r="B650" s="204">
        <v>2020</v>
      </c>
      <c r="C650" s="131" t="s">
        <v>353</v>
      </c>
      <c r="D650" s="210" t="s">
        <v>1769</v>
      </c>
      <c r="E650" s="210" t="s">
        <v>76</v>
      </c>
      <c r="F650" s="131" t="s">
        <v>136</v>
      </c>
      <c r="G650" s="210" t="s">
        <v>165</v>
      </c>
      <c r="H650" s="210" t="s">
        <v>1707</v>
      </c>
      <c r="I650" s="229" t="s">
        <v>134</v>
      </c>
      <c r="J650" s="229" t="s">
        <v>165</v>
      </c>
      <c r="K650" s="156"/>
      <c r="L650" s="234"/>
      <c r="M650" s="234"/>
      <c r="N650" s="206" t="s">
        <v>1950</v>
      </c>
      <c r="O650" s="292" t="s">
        <v>1747</v>
      </c>
      <c r="P650" s="260" t="s">
        <v>1728</v>
      </c>
      <c r="Q650" s="239">
        <v>12495000</v>
      </c>
      <c r="R650" s="65"/>
      <c r="S650" s="48"/>
      <c r="T650" s="49">
        <v>0</v>
      </c>
      <c r="U650" s="239">
        <v>0</v>
      </c>
      <c r="V650" s="251">
        <f t="shared" si="74"/>
        <v>12495000</v>
      </c>
      <c r="W650" s="257">
        <v>0</v>
      </c>
      <c r="X650" s="135"/>
      <c r="Y650" s="135"/>
      <c r="Z650" s="135"/>
      <c r="AA650" s="136"/>
      <c r="AB650" s="136"/>
      <c r="AC650" s="136"/>
      <c r="AD650" s="133"/>
      <c r="AE650" s="137"/>
      <c r="AF650" s="135"/>
      <c r="AG650" s="134"/>
      <c r="AH650" s="131"/>
      <c r="AI650" s="131"/>
      <c r="AJ650" s="131"/>
      <c r="AK650" s="131"/>
      <c r="AL650" s="138">
        <f t="shared" si="73"/>
        <v>0</v>
      </c>
      <c r="AN650" s="73"/>
      <c r="AO650" s="50"/>
      <c r="AP650" s="50"/>
      <c r="AQ650" s="50"/>
      <c r="AR650" s="50"/>
      <c r="AS650" s="50"/>
      <c r="AT650" s="50"/>
      <c r="AV650" s="50"/>
    </row>
    <row r="651" spans="1:48" ht="45" customHeight="1">
      <c r="A651" s="206">
        <v>441</v>
      </c>
      <c r="B651" s="204">
        <v>2020</v>
      </c>
      <c r="C651" s="131" t="s">
        <v>353</v>
      </c>
      <c r="D651" s="210" t="s">
        <v>1770</v>
      </c>
      <c r="E651" s="210" t="s">
        <v>138</v>
      </c>
      <c r="F651" s="131" t="s">
        <v>141</v>
      </c>
      <c r="G651" s="210" t="s">
        <v>165</v>
      </c>
      <c r="H651" s="210" t="s">
        <v>1708</v>
      </c>
      <c r="I651" s="229" t="s">
        <v>134</v>
      </c>
      <c r="J651" s="229" t="s">
        <v>165</v>
      </c>
      <c r="K651" s="156"/>
      <c r="L651" s="234"/>
      <c r="M651" s="234"/>
      <c r="N651" s="206" t="s">
        <v>1949</v>
      </c>
      <c r="O651" s="292" t="s">
        <v>1748</v>
      </c>
      <c r="P651" s="260" t="s">
        <v>1729</v>
      </c>
      <c r="Q651" s="239">
        <v>631696968</v>
      </c>
      <c r="R651" s="65"/>
      <c r="S651" s="48"/>
      <c r="T651" s="49">
        <v>0</v>
      </c>
      <c r="U651" s="239">
        <v>0</v>
      </c>
      <c r="V651" s="251">
        <f t="shared" si="74"/>
        <v>631696968</v>
      </c>
      <c r="W651" s="257">
        <v>0</v>
      </c>
      <c r="X651" s="135"/>
      <c r="Y651" s="135"/>
      <c r="Z651" s="135"/>
      <c r="AA651" s="136"/>
      <c r="AB651" s="136"/>
      <c r="AC651" s="136"/>
      <c r="AD651" s="133"/>
      <c r="AE651" s="137"/>
      <c r="AF651" s="135"/>
      <c r="AG651" s="134"/>
      <c r="AH651" s="131"/>
      <c r="AI651" s="131"/>
      <c r="AJ651" s="131"/>
      <c r="AK651" s="131"/>
      <c r="AL651" s="138">
        <f t="shared" si="73"/>
        <v>0</v>
      </c>
      <c r="AN651" s="73"/>
      <c r="AO651" s="50"/>
      <c r="AP651" s="50"/>
      <c r="AQ651" s="50"/>
      <c r="AR651" s="50"/>
      <c r="AS651" s="50"/>
      <c r="AT651" s="50"/>
      <c r="AV651" s="50"/>
    </row>
    <row r="652" spans="1:48" ht="45" customHeight="1">
      <c r="A652" s="206">
        <v>443</v>
      </c>
      <c r="B652" s="204">
        <v>2020</v>
      </c>
      <c r="C652" s="131" t="s">
        <v>353</v>
      </c>
      <c r="D652" s="210" t="s">
        <v>1771</v>
      </c>
      <c r="E652" s="210" t="s">
        <v>138</v>
      </c>
      <c r="F652" s="131" t="s">
        <v>139</v>
      </c>
      <c r="G652" s="210" t="s">
        <v>148</v>
      </c>
      <c r="H652" s="210" t="s">
        <v>1709</v>
      </c>
      <c r="I652" s="229" t="s">
        <v>134</v>
      </c>
      <c r="J652" s="229" t="s">
        <v>165</v>
      </c>
      <c r="K652" s="156"/>
      <c r="L652" s="234"/>
      <c r="M652" s="234"/>
      <c r="N652" s="289" t="s">
        <v>1951</v>
      </c>
      <c r="O652" s="292" t="s">
        <v>1749</v>
      </c>
      <c r="P652" s="260" t="s">
        <v>1730</v>
      </c>
      <c r="Q652" s="239">
        <v>34482749</v>
      </c>
      <c r="R652" s="65"/>
      <c r="S652" s="48"/>
      <c r="T652" s="49">
        <v>0</v>
      </c>
      <c r="U652" s="239">
        <v>0</v>
      </c>
      <c r="V652" s="251">
        <f t="shared" si="74"/>
        <v>34482749</v>
      </c>
      <c r="W652" s="257">
        <v>0</v>
      </c>
      <c r="X652" s="135"/>
      <c r="Y652" s="135"/>
      <c r="Z652" s="135"/>
      <c r="AA652" s="136"/>
      <c r="AB652" s="136"/>
      <c r="AC652" s="136"/>
      <c r="AD652" s="133"/>
      <c r="AE652" s="137"/>
      <c r="AF652" s="135"/>
      <c r="AG652" s="134"/>
      <c r="AH652" s="131"/>
      <c r="AI652" s="131"/>
      <c r="AJ652" s="131"/>
      <c r="AK652" s="131"/>
      <c r="AL652" s="138">
        <f t="shared" si="73"/>
        <v>0</v>
      </c>
      <c r="AN652" s="73"/>
      <c r="AO652" s="50"/>
      <c r="AP652" s="50"/>
      <c r="AQ652" s="50"/>
      <c r="AR652" s="50"/>
      <c r="AS652" s="50"/>
      <c r="AT652" s="50"/>
      <c r="AV652" s="50"/>
    </row>
    <row r="653" spans="1:48" ht="45" customHeight="1">
      <c r="A653" s="206">
        <v>444</v>
      </c>
      <c r="B653" s="204">
        <v>2020</v>
      </c>
      <c r="C653" s="131" t="s">
        <v>353</v>
      </c>
      <c r="D653" s="210" t="s">
        <v>1772</v>
      </c>
      <c r="E653" s="210" t="s">
        <v>72</v>
      </c>
      <c r="F653" s="131" t="s">
        <v>139</v>
      </c>
      <c r="G653" s="210" t="s">
        <v>144</v>
      </c>
      <c r="H653" s="210" t="s">
        <v>1710</v>
      </c>
      <c r="I653" s="229" t="s">
        <v>134</v>
      </c>
      <c r="J653" s="229" t="s">
        <v>165</v>
      </c>
      <c r="K653" s="156"/>
      <c r="L653" s="234"/>
      <c r="M653" s="234"/>
      <c r="N653" s="206" t="s">
        <v>1931</v>
      </c>
      <c r="O653" s="292" t="s">
        <v>1750</v>
      </c>
      <c r="P653" s="260" t="s">
        <v>1731</v>
      </c>
      <c r="Q653" s="239">
        <v>31079908</v>
      </c>
      <c r="R653" s="65"/>
      <c r="S653" s="48"/>
      <c r="T653" s="49">
        <v>0</v>
      </c>
      <c r="U653" s="239">
        <v>0</v>
      </c>
      <c r="V653" s="251">
        <f t="shared" si="74"/>
        <v>31079908</v>
      </c>
      <c r="W653" s="257">
        <v>0</v>
      </c>
      <c r="X653" s="135"/>
      <c r="Y653" s="135"/>
      <c r="Z653" s="135"/>
      <c r="AA653" s="136"/>
      <c r="AB653" s="136"/>
      <c r="AC653" s="136"/>
      <c r="AD653" s="133"/>
      <c r="AE653" s="137"/>
      <c r="AF653" s="135"/>
      <c r="AG653" s="134"/>
      <c r="AH653" s="131"/>
      <c r="AI653" s="131"/>
      <c r="AJ653" s="131"/>
      <c r="AK653" s="131"/>
      <c r="AL653" s="138">
        <f t="shared" si="73"/>
        <v>0</v>
      </c>
      <c r="AN653" s="73"/>
      <c r="AO653" s="50"/>
      <c r="AP653" s="50"/>
      <c r="AQ653" s="50"/>
      <c r="AR653" s="50"/>
      <c r="AS653" s="50"/>
      <c r="AT653" s="50"/>
      <c r="AV653" s="50"/>
    </row>
    <row r="654" spans="1:48" ht="45" customHeight="1">
      <c r="A654" s="206">
        <v>444</v>
      </c>
      <c r="B654" s="204">
        <v>2020</v>
      </c>
      <c r="C654" s="131" t="s">
        <v>353</v>
      </c>
      <c r="D654" s="210" t="s">
        <v>1772</v>
      </c>
      <c r="E654" s="210" t="s">
        <v>72</v>
      </c>
      <c r="F654" s="131" t="s">
        <v>139</v>
      </c>
      <c r="G654" s="210" t="s">
        <v>148</v>
      </c>
      <c r="H654" s="210" t="s">
        <v>1710</v>
      </c>
      <c r="I654" s="229" t="s">
        <v>134</v>
      </c>
      <c r="J654" s="229" t="s">
        <v>165</v>
      </c>
      <c r="K654" s="156"/>
      <c r="L654" s="234"/>
      <c r="M654" s="234"/>
      <c r="N654" s="206" t="s">
        <v>1930</v>
      </c>
      <c r="O654" s="292" t="s">
        <v>1750</v>
      </c>
      <c r="P654" s="260" t="s">
        <v>1731</v>
      </c>
      <c r="Q654" s="239">
        <v>1027928</v>
      </c>
      <c r="R654" s="65"/>
      <c r="S654" s="48"/>
      <c r="T654" s="49">
        <v>0</v>
      </c>
      <c r="U654" s="239">
        <v>0</v>
      </c>
      <c r="V654" s="251">
        <f t="shared" si="74"/>
        <v>1027928</v>
      </c>
      <c r="W654" s="257">
        <v>0</v>
      </c>
      <c r="X654" s="135"/>
      <c r="Y654" s="135"/>
      <c r="Z654" s="135"/>
      <c r="AA654" s="136"/>
      <c r="AB654" s="136"/>
      <c r="AC654" s="136"/>
      <c r="AD654" s="133"/>
      <c r="AE654" s="137"/>
      <c r="AF654" s="135"/>
      <c r="AG654" s="134"/>
      <c r="AH654" s="131"/>
      <c r="AI654" s="131"/>
      <c r="AJ654" s="131"/>
      <c r="AK654" s="131"/>
      <c r="AL654" s="138">
        <f t="shared" si="73"/>
        <v>0</v>
      </c>
      <c r="AN654" s="73"/>
      <c r="AO654" s="50"/>
      <c r="AP654" s="50"/>
      <c r="AQ654" s="50"/>
      <c r="AR654" s="50"/>
      <c r="AS654" s="50"/>
      <c r="AT654" s="50"/>
      <c r="AV654" s="50"/>
    </row>
    <row r="655" spans="1:48" ht="45" customHeight="1">
      <c r="A655" s="206">
        <v>447</v>
      </c>
      <c r="B655" s="204">
        <v>2020</v>
      </c>
      <c r="C655" s="131" t="s">
        <v>353</v>
      </c>
      <c r="D655" s="210" t="s">
        <v>1773</v>
      </c>
      <c r="E655" s="210" t="s">
        <v>74</v>
      </c>
      <c r="F655" s="131" t="s">
        <v>139</v>
      </c>
      <c r="G655" s="210" t="s">
        <v>148</v>
      </c>
      <c r="H655" s="210" t="s">
        <v>1711</v>
      </c>
      <c r="I655" s="229" t="s">
        <v>134</v>
      </c>
      <c r="J655" s="229" t="s">
        <v>165</v>
      </c>
      <c r="K655" s="156"/>
      <c r="L655" s="234"/>
      <c r="M655" s="234"/>
      <c r="N655" s="206" t="s">
        <v>1932</v>
      </c>
      <c r="O655" s="292" t="s">
        <v>1732</v>
      </c>
      <c r="P655" s="260" t="s">
        <v>1712</v>
      </c>
      <c r="Q655" s="239">
        <v>13090000</v>
      </c>
      <c r="R655" s="65"/>
      <c r="S655" s="48"/>
      <c r="T655" s="49">
        <v>0</v>
      </c>
      <c r="U655" s="239">
        <v>0</v>
      </c>
      <c r="V655" s="251">
        <f t="shared" si="74"/>
        <v>13090000</v>
      </c>
      <c r="W655" s="257">
        <v>0</v>
      </c>
      <c r="X655" s="135"/>
      <c r="Y655" s="135"/>
      <c r="Z655" s="135"/>
      <c r="AA655" s="136"/>
      <c r="AB655" s="136"/>
      <c r="AC655" s="136"/>
      <c r="AD655" s="133"/>
      <c r="AE655" s="137"/>
      <c r="AF655" s="135"/>
      <c r="AG655" s="134"/>
      <c r="AH655" s="131"/>
      <c r="AI655" s="131"/>
      <c r="AJ655" s="131"/>
      <c r="AK655" s="131"/>
      <c r="AL655" s="138">
        <f t="shared" si="73"/>
        <v>0</v>
      </c>
      <c r="AN655" s="73"/>
      <c r="AO655" s="50"/>
      <c r="AP655" s="50"/>
      <c r="AQ655" s="50"/>
      <c r="AR655" s="50"/>
      <c r="AS655" s="50"/>
      <c r="AT655" s="50"/>
      <c r="AV655" s="50"/>
    </row>
    <row r="656" spans="1:48" ht="45" customHeight="1">
      <c r="A656" s="206">
        <v>240</v>
      </c>
      <c r="B656" s="204">
        <v>2019</v>
      </c>
      <c r="C656" s="131"/>
      <c r="D656" s="210" t="s">
        <v>1955</v>
      </c>
      <c r="E656" s="210" t="s">
        <v>140</v>
      </c>
      <c r="F656" s="131" t="s">
        <v>34</v>
      </c>
      <c r="G656" s="210" t="s">
        <v>157</v>
      </c>
      <c r="H656" s="210" t="s">
        <v>1774</v>
      </c>
      <c r="I656" s="229" t="s">
        <v>134</v>
      </c>
      <c r="J656" s="229" t="s">
        <v>165</v>
      </c>
      <c r="K656" s="156"/>
      <c r="L656" s="234"/>
      <c r="M656" s="234"/>
      <c r="N656" s="206" t="s">
        <v>1804</v>
      </c>
      <c r="O656" s="239" t="s">
        <v>1746</v>
      </c>
      <c r="P656" s="260" t="s">
        <v>1726</v>
      </c>
      <c r="Q656" s="239">
        <v>0</v>
      </c>
      <c r="R656" s="65"/>
      <c r="S656" s="48"/>
      <c r="T656" s="197"/>
      <c r="U656" s="246">
        <v>1186432</v>
      </c>
      <c r="V656" s="251">
        <f t="shared" si="74"/>
        <v>1186432</v>
      </c>
      <c r="W656" s="257">
        <v>78000</v>
      </c>
      <c r="X656" s="135"/>
      <c r="Y656" s="135">
        <v>43649</v>
      </c>
      <c r="Z656" s="135">
        <v>44107</v>
      </c>
      <c r="AA656" s="136">
        <v>180</v>
      </c>
      <c r="AB656" s="136">
        <v>1</v>
      </c>
      <c r="AC656" s="136">
        <v>240</v>
      </c>
      <c r="AD656" s="133"/>
      <c r="AE656" s="137"/>
      <c r="AF656" s="135"/>
      <c r="AG656" s="134"/>
      <c r="AH656" s="131"/>
      <c r="AI656" s="131"/>
      <c r="AJ656" s="131"/>
      <c r="AK656" s="131"/>
      <c r="AL656" s="138">
        <f t="shared" si="73"/>
        <v>6.5743338008415142E-2</v>
      </c>
      <c r="AN656" s="73"/>
      <c r="AO656" s="50"/>
      <c r="AP656" s="50"/>
      <c r="AQ656" s="50"/>
      <c r="AR656" s="50"/>
      <c r="AS656" s="50"/>
      <c r="AT656" s="50"/>
      <c r="AV656" s="50"/>
    </row>
    <row r="657" spans="1:48" ht="45" customHeight="1">
      <c r="A657" s="206">
        <v>232</v>
      </c>
      <c r="B657" s="204">
        <v>2018</v>
      </c>
      <c r="C657" s="131"/>
      <c r="D657" s="210" t="s">
        <v>1962</v>
      </c>
      <c r="E657" s="210" t="s">
        <v>33</v>
      </c>
      <c r="F657" s="131" t="s">
        <v>139</v>
      </c>
      <c r="G657" s="210" t="s">
        <v>148</v>
      </c>
      <c r="H657" s="210" t="s">
        <v>1775</v>
      </c>
      <c r="I657" s="229" t="s">
        <v>134</v>
      </c>
      <c r="J657" s="229" t="s">
        <v>165</v>
      </c>
      <c r="K657" s="156"/>
      <c r="L657" s="234"/>
      <c r="M657" s="234"/>
      <c r="N657" s="265" t="s">
        <v>1804</v>
      </c>
      <c r="O657" s="239" t="s">
        <v>1739</v>
      </c>
      <c r="P657" s="260" t="s">
        <v>1719</v>
      </c>
      <c r="Q657" s="239">
        <v>0</v>
      </c>
      <c r="R657" s="65"/>
      <c r="S657" s="48"/>
      <c r="T657" s="197"/>
      <c r="U657" s="246">
        <v>112049</v>
      </c>
      <c r="V657" s="251">
        <f t="shared" ref="V657:V686" si="75">+Q657+S657+U657</f>
        <v>112049</v>
      </c>
      <c r="W657" s="257">
        <v>0</v>
      </c>
      <c r="X657" s="135">
        <v>43321</v>
      </c>
      <c r="Y657" s="135">
        <v>43321</v>
      </c>
      <c r="Z657" s="135">
        <v>43662</v>
      </c>
      <c r="AA657" s="136">
        <v>360</v>
      </c>
      <c r="AB657" s="136">
        <v>1</v>
      </c>
      <c r="AC657" s="136">
        <v>120</v>
      </c>
      <c r="AD657" s="133"/>
      <c r="AE657" s="137"/>
      <c r="AF657" s="135"/>
      <c r="AG657" s="134"/>
      <c r="AH657" s="131"/>
      <c r="AI657" s="131"/>
      <c r="AJ657" s="131"/>
      <c r="AK657" s="131"/>
      <c r="AL657" s="138">
        <f t="shared" si="73"/>
        <v>0</v>
      </c>
      <c r="AN657" s="73"/>
      <c r="AO657" s="50"/>
      <c r="AP657" s="50"/>
      <c r="AQ657" s="50"/>
      <c r="AR657" s="50"/>
      <c r="AS657" s="50"/>
      <c r="AT657" s="50"/>
      <c r="AV657" s="50"/>
    </row>
    <row r="658" spans="1:48" ht="45" customHeight="1">
      <c r="A658" s="206">
        <v>206</v>
      </c>
      <c r="B658" s="204">
        <v>2019</v>
      </c>
      <c r="C658" s="131"/>
      <c r="D658" s="210" t="s">
        <v>1956</v>
      </c>
      <c r="E658" s="210" t="s">
        <v>138</v>
      </c>
      <c r="F658" s="131" t="s">
        <v>141</v>
      </c>
      <c r="G658" s="210" t="s">
        <v>165</v>
      </c>
      <c r="H658" s="210" t="s">
        <v>1776</v>
      </c>
      <c r="I658" s="229" t="s">
        <v>134</v>
      </c>
      <c r="J658" s="229" t="s">
        <v>165</v>
      </c>
      <c r="K658" s="156"/>
      <c r="L658" s="234"/>
      <c r="M658" s="234"/>
      <c r="N658" s="265" t="s">
        <v>1804</v>
      </c>
      <c r="O658" s="239" t="s">
        <v>1797</v>
      </c>
      <c r="P658" s="260" t="s">
        <v>1792</v>
      </c>
      <c r="Q658" s="239">
        <v>0</v>
      </c>
      <c r="R658" s="65"/>
      <c r="S658" s="48"/>
      <c r="T658" s="197"/>
      <c r="U658" s="273">
        <v>946164</v>
      </c>
      <c r="V658" s="251">
        <f t="shared" si="75"/>
        <v>946164</v>
      </c>
      <c r="W658" s="257">
        <v>0</v>
      </c>
      <c r="X658" s="135"/>
      <c r="Y658" s="135">
        <v>43585</v>
      </c>
      <c r="Z658" s="135">
        <v>43943</v>
      </c>
      <c r="AA658" s="136">
        <v>240</v>
      </c>
      <c r="AB658" s="136">
        <v>1</v>
      </c>
      <c r="AC658" s="136">
        <v>113</v>
      </c>
      <c r="AD658" s="133"/>
      <c r="AE658" s="137"/>
      <c r="AF658" s="135"/>
      <c r="AG658" s="134"/>
      <c r="AH658" s="131"/>
      <c r="AI658" s="131"/>
      <c r="AJ658" s="131"/>
      <c r="AK658" s="131"/>
      <c r="AL658" s="138">
        <f t="shared" si="73"/>
        <v>0</v>
      </c>
      <c r="AN658" s="73"/>
      <c r="AO658" s="50"/>
      <c r="AP658" s="50"/>
      <c r="AQ658" s="50"/>
      <c r="AR658" s="50"/>
      <c r="AS658" s="50"/>
      <c r="AT658" s="50"/>
      <c r="AV658" s="50"/>
    </row>
    <row r="659" spans="1:48" ht="45" customHeight="1">
      <c r="A659" s="206">
        <v>228</v>
      </c>
      <c r="B659" s="204">
        <v>2018</v>
      </c>
      <c r="C659" s="131"/>
      <c r="D659" s="210" t="s">
        <v>1961</v>
      </c>
      <c r="E659" s="210" t="s">
        <v>138</v>
      </c>
      <c r="F659" s="131" t="s">
        <v>139</v>
      </c>
      <c r="G659" s="210" t="s">
        <v>148</v>
      </c>
      <c r="H659" s="210" t="s">
        <v>1777</v>
      </c>
      <c r="I659" s="229" t="s">
        <v>134</v>
      </c>
      <c r="J659" s="229" t="s">
        <v>165</v>
      </c>
      <c r="K659" s="156"/>
      <c r="L659" s="234"/>
      <c r="M659" s="234"/>
      <c r="N659" s="265" t="s">
        <v>1804</v>
      </c>
      <c r="O659" s="239" t="s">
        <v>1798</v>
      </c>
      <c r="P659" s="260" t="s">
        <v>1793</v>
      </c>
      <c r="Q659" s="239">
        <v>0</v>
      </c>
      <c r="R659" s="65"/>
      <c r="S659" s="48"/>
      <c r="T659" s="197"/>
      <c r="U659" s="246">
        <v>4368</v>
      </c>
      <c r="V659" s="251">
        <f t="shared" si="75"/>
        <v>4368</v>
      </c>
      <c r="W659" s="257">
        <v>0</v>
      </c>
      <c r="X659" s="135">
        <v>43266</v>
      </c>
      <c r="Y659" s="135">
        <v>43271</v>
      </c>
      <c r="Z659" s="135">
        <v>43604</v>
      </c>
      <c r="AA659" s="136">
        <v>330</v>
      </c>
      <c r="AB659" s="136">
        <v>0</v>
      </c>
      <c r="AC659" s="136">
        <v>0</v>
      </c>
      <c r="AD659" s="133"/>
      <c r="AE659" s="137"/>
      <c r="AF659" s="135"/>
      <c r="AG659" s="134"/>
      <c r="AH659" s="131"/>
      <c r="AI659" s="131"/>
      <c r="AJ659" s="131"/>
      <c r="AK659" s="131"/>
      <c r="AL659" s="138">
        <f t="shared" si="73"/>
        <v>0</v>
      </c>
      <c r="AN659" s="73"/>
      <c r="AO659" s="50"/>
      <c r="AP659" s="50"/>
      <c r="AQ659" s="50"/>
      <c r="AR659" s="50"/>
      <c r="AS659" s="50"/>
      <c r="AT659" s="50"/>
      <c r="AV659" s="50"/>
    </row>
    <row r="660" spans="1:48" ht="45" customHeight="1">
      <c r="A660" s="206">
        <v>275</v>
      </c>
      <c r="B660" s="204">
        <v>2018</v>
      </c>
      <c r="C660" s="131"/>
      <c r="D660" s="210" t="s">
        <v>1963</v>
      </c>
      <c r="E660" s="210" t="s">
        <v>138</v>
      </c>
      <c r="F660" s="131" t="s">
        <v>139</v>
      </c>
      <c r="G660" s="210" t="s">
        <v>148</v>
      </c>
      <c r="H660" s="210" t="s">
        <v>1778</v>
      </c>
      <c r="I660" s="229" t="s">
        <v>134</v>
      </c>
      <c r="J660" s="229" t="s">
        <v>165</v>
      </c>
      <c r="K660" s="156"/>
      <c r="L660" s="234"/>
      <c r="M660" s="234"/>
      <c r="N660" s="265" t="s">
        <v>1804</v>
      </c>
      <c r="O660" s="239" t="s">
        <v>1799</v>
      </c>
      <c r="P660" s="260" t="s">
        <v>1794</v>
      </c>
      <c r="Q660" s="239">
        <v>0</v>
      </c>
      <c r="R660" s="65"/>
      <c r="S660" s="48"/>
      <c r="T660" s="197"/>
      <c r="U660" s="246">
        <v>842672</v>
      </c>
      <c r="V660" s="251">
        <f t="shared" si="75"/>
        <v>842672</v>
      </c>
      <c r="W660" s="257">
        <v>842672</v>
      </c>
      <c r="X660" s="135">
        <v>43420</v>
      </c>
      <c r="Y660" s="135">
        <v>43454</v>
      </c>
      <c r="Z660" s="135">
        <v>43818</v>
      </c>
      <c r="AA660" s="136">
        <v>360</v>
      </c>
      <c r="AB660" s="136">
        <v>0</v>
      </c>
      <c r="AC660" s="136">
        <v>0</v>
      </c>
      <c r="AD660" s="133"/>
      <c r="AE660" s="137"/>
      <c r="AF660" s="135"/>
      <c r="AG660" s="134"/>
      <c r="AH660" s="131"/>
      <c r="AI660" s="131"/>
      <c r="AJ660" s="131"/>
      <c r="AK660" s="131"/>
      <c r="AL660" s="138">
        <f t="shared" si="73"/>
        <v>1</v>
      </c>
      <c r="AN660" s="73"/>
      <c r="AO660" s="50"/>
      <c r="AP660" s="50"/>
      <c r="AQ660" s="50"/>
      <c r="AR660" s="50"/>
      <c r="AS660" s="50"/>
      <c r="AT660" s="50"/>
      <c r="AV660" s="50"/>
    </row>
    <row r="661" spans="1:48" ht="45" customHeight="1">
      <c r="A661" s="206">
        <v>211</v>
      </c>
      <c r="B661" s="204">
        <v>2017</v>
      </c>
      <c r="C661" s="131" t="s">
        <v>352</v>
      </c>
      <c r="D661" s="210" t="s">
        <v>1965</v>
      </c>
      <c r="E661" s="210" t="s">
        <v>138</v>
      </c>
      <c r="F661" s="131" t="s">
        <v>34</v>
      </c>
      <c r="G661" s="210" t="s">
        <v>161</v>
      </c>
      <c r="H661" s="210" t="s">
        <v>1779</v>
      </c>
      <c r="I661" s="229" t="s">
        <v>134</v>
      </c>
      <c r="J661" s="229" t="s">
        <v>165</v>
      </c>
      <c r="K661" s="156"/>
      <c r="L661" s="234"/>
      <c r="M661" s="234"/>
      <c r="N661" s="265" t="s">
        <v>1805</v>
      </c>
      <c r="O661" s="239" t="s">
        <v>1746</v>
      </c>
      <c r="P661" s="260" t="s">
        <v>1726</v>
      </c>
      <c r="Q661" s="239">
        <v>0</v>
      </c>
      <c r="R661" s="65"/>
      <c r="S661" s="48"/>
      <c r="T661" s="197"/>
      <c r="U661" s="246">
        <v>351600</v>
      </c>
      <c r="V661" s="251">
        <f t="shared" si="75"/>
        <v>351600</v>
      </c>
      <c r="W661" s="257">
        <v>0</v>
      </c>
      <c r="X661" s="135">
        <v>42991</v>
      </c>
      <c r="Y661" s="135">
        <v>43005</v>
      </c>
      <c r="Z661" s="135">
        <v>43460</v>
      </c>
      <c r="AA661" s="136">
        <v>300</v>
      </c>
      <c r="AB661" s="136">
        <v>1</v>
      </c>
      <c r="AC661" s="136">
        <v>150</v>
      </c>
      <c r="AD661" s="133"/>
      <c r="AE661" s="137"/>
      <c r="AF661" s="135"/>
      <c r="AG661" s="134"/>
      <c r="AH661" s="131"/>
      <c r="AI661" s="131"/>
      <c r="AJ661" s="131"/>
      <c r="AK661" s="131"/>
      <c r="AL661" s="138">
        <f t="shared" si="73"/>
        <v>0</v>
      </c>
      <c r="AN661" s="73"/>
      <c r="AO661" s="50"/>
      <c r="AP661" s="50"/>
      <c r="AQ661" s="50"/>
      <c r="AR661" s="50"/>
      <c r="AS661" s="50"/>
      <c r="AT661" s="50"/>
      <c r="AV661" s="50"/>
    </row>
    <row r="662" spans="1:48" ht="45" customHeight="1">
      <c r="A662" s="206">
        <v>197</v>
      </c>
      <c r="B662" s="204">
        <v>2017</v>
      </c>
      <c r="C662" s="131" t="s">
        <v>352</v>
      </c>
      <c r="D662" s="210" t="s">
        <v>1964</v>
      </c>
      <c r="E662" s="210" t="s">
        <v>33</v>
      </c>
      <c r="F662" s="131" t="s">
        <v>139</v>
      </c>
      <c r="G662" s="210" t="s">
        <v>148</v>
      </c>
      <c r="H662" s="210" t="s">
        <v>1780</v>
      </c>
      <c r="I662" s="229" t="s">
        <v>134</v>
      </c>
      <c r="J662" s="229" t="s">
        <v>165</v>
      </c>
      <c r="K662" s="156"/>
      <c r="L662" s="234"/>
      <c r="M662" s="234"/>
      <c r="N662" s="265" t="s">
        <v>1805</v>
      </c>
      <c r="O662" s="239" t="s">
        <v>1739</v>
      </c>
      <c r="P662" s="260" t="s">
        <v>1719</v>
      </c>
      <c r="Q662" s="239">
        <v>0</v>
      </c>
      <c r="R662" s="65"/>
      <c r="S662" s="48"/>
      <c r="T662" s="197"/>
      <c r="U662" s="246">
        <v>1334922</v>
      </c>
      <c r="V662" s="251">
        <f t="shared" si="75"/>
        <v>1334922</v>
      </c>
      <c r="W662" s="257">
        <v>0</v>
      </c>
      <c r="X662" s="135">
        <v>42951</v>
      </c>
      <c r="Y662" s="135">
        <v>42954</v>
      </c>
      <c r="Z662" s="135">
        <v>43312</v>
      </c>
      <c r="AA662" s="136">
        <v>232</v>
      </c>
      <c r="AB662" s="136">
        <v>1</v>
      </c>
      <c r="AC662" s="136">
        <v>126</v>
      </c>
      <c r="AD662" s="133"/>
      <c r="AE662" s="137"/>
      <c r="AF662" s="135"/>
      <c r="AG662" s="134"/>
      <c r="AH662" s="131"/>
      <c r="AI662" s="131"/>
      <c r="AJ662" s="131"/>
      <c r="AK662" s="131"/>
      <c r="AL662" s="138">
        <f t="shared" si="73"/>
        <v>0</v>
      </c>
      <c r="AN662" s="73"/>
      <c r="AO662" s="50"/>
      <c r="AP662" s="50"/>
      <c r="AQ662" s="50"/>
      <c r="AR662" s="50"/>
      <c r="AS662" s="50"/>
      <c r="AT662" s="50"/>
      <c r="AV662" s="50"/>
    </row>
    <row r="663" spans="1:48" ht="45" customHeight="1">
      <c r="A663" s="206">
        <v>145</v>
      </c>
      <c r="B663" s="204">
        <v>2016</v>
      </c>
      <c r="C663" s="131" t="s">
        <v>352</v>
      </c>
      <c r="D663" s="210" t="s">
        <v>1752</v>
      </c>
      <c r="E663" s="210" t="s">
        <v>33</v>
      </c>
      <c r="F663" s="131" t="s">
        <v>139</v>
      </c>
      <c r="G663" s="210" t="s">
        <v>148</v>
      </c>
      <c r="H663" s="210" t="s">
        <v>1781</v>
      </c>
      <c r="I663" s="229" t="s">
        <v>134</v>
      </c>
      <c r="J663" s="229" t="s">
        <v>165</v>
      </c>
      <c r="K663" s="156"/>
      <c r="L663" s="234"/>
      <c r="M663" s="234"/>
      <c r="N663" s="265" t="s">
        <v>1805</v>
      </c>
      <c r="O663" s="239" t="s">
        <v>1739</v>
      </c>
      <c r="P663" s="260" t="s">
        <v>1719</v>
      </c>
      <c r="Q663" s="239">
        <v>0</v>
      </c>
      <c r="R663" s="65"/>
      <c r="S663" s="48"/>
      <c r="T663" s="197"/>
      <c r="U663" s="246">
        <v>768815</v>
      </c>
      <c r="V663" s="251">
        <f t="shared" si="75"/>
        <v>768815</v>
      </c>
      <c r="W663" s="257">
        <v>0</v>
      </c>
      <c r="X663" s="135">
        <v>42593</v>
      </c>
      <c r="Y663" s="135">
        <v>42597</v>
      </c>
      <c r="Z663" s="135">
        <v>42847</v>
      </c>
      <c r="AA663" s="136">
        <v>250</v>
      </c>
      <c r="AB663" s="136">
        <v>0</v>
      </c>
      <c r="AC663" s="136">
        <v>0</v>
      </c>
      <c r="AD663" s="133"/>
      <c r="AE663" s="137"/>
      <c r="AF663" s="135"/>
      <c r="AG663" s="134"/>
      <c r="AH663" s="131"/>
      <c r="AI663" s="131"/>
      <c r="AJ663" s="131"/>
      <c r="AK663" s="131"/>
      <c r="AL663" s="138">
        <f t="shared" si="73"/>
        <v>0</v>
      </c>
      <c r="AN663" s="73"/>
      <c r="AO663" s="50"/>
      <c r="AP663" s="50"/>
      <c r="AQ663" s="50"/>
      <c r="AR663" s="50"/>
      <c r="AS663" s="50"/>
      <c r="AT663" s="50"/>
      <c r="AV663" s="50"/>
    </row>
    <row r="664" spans="1:48" ht="45" customHeight="1">
      <c r="A664" s="206"/>
      <c r="B664" s="204">
        <v>2020</v>
      </c>
      <c r="C664" s="131"/>
      <c r="D664" s="210"/>
      <c r="E664" s="210" t="s">
        <v>156</v>
      </c>
      <c r="F664" s="131"/>
      <c r="G664" s="210"/>
      <c r="H664" s="210" t="s">
        <v>1934</v>
      </c>
      <c r="I664" s="229" t="s">
        <v>134</v>
      </c>
      <c r="J664" s="229" t="s">
        <v>165</v>
      </c>
      <c r="K664" s="156"/>
      <c r="L664" s="234"/>
      <c r="M664" s="234"/>
      <c r="N664" s="265" t="s">
        <v>1804</v>
      </c>
      <c r="O664" s="239" t="s">
        <v>1936</v>
      </c>
      <c r="P664" s="260" t="s">
        <v>1081</v>
      </c>
      <c r="Q664" s="239">
        <v>963356755</v>
      </c>
      <c r="R664" s="65"/>
      <c r="S664" s="48"/>
      <c r="T664" s="49">
        <v>0</v>
      </c>
      <c r="U664" s="239">
        <v>0</v>
      </c>
      <c r="V664" s="251">
        <f t="shared" si="75"/>
        <v>963356755</v>
      </c>
      <c r="W664" s="257">
        <v>963356755</v>
      </c>
      <c r="X664" s="135"/>
      <c r="Y664" s="135"/>
      <c r="Z664" s="135"/>
      <c r="AA664" s="136"/>
      <c r="AB664" s="136"/>
      <c r="AC664" s="136"/>
      <c r="AD664" s="133"/>
      <c r="AE664" s="137"/>
      <c r="AF664" s="135"/>
      <c r="AG664" s="134"/>
      <c r="AH664" s="131"/>
      <c r="AI664" s="131"/>
      <c r="AJ664" s="131"/>
      <c r="AK664" s="131"/>
      <c r="AL664" s="138">
        <f t="shared" si="73"/>
        <v>1</v>
      </c>
      <c r="AN664" s="73"/>
      <c r="AO664" s="50"/>
      <c r="AP664" s="50"/>
      <c r="AQ664" s="50"/>
      <c r="AR664" s="50"/>
      <c r="AS664" s="50"/>
      <c r="AT664" s="50"/>
      <c r="AV664" s="50"/>
    </row>
    <row r="665" spans="1:48" ht="45" customHeight="1">
      <c r="A665" s="206"/>
      <c r="B665" s="204">
        <v>2020</v>
      </c>
      <c r="C665" s="131"/>
      <c r="D665" s="210"/>
      <c r="E665" s="210" t="s">
        <v>156</v>
      </c>
      <c r="F665" s="131"/>
      <c r="G665" s="210"/>
      <c r="H665" s="210" t="s">
        <v>1934</v>
      </c>
      <c r="I665" s="229" t="s">
        <v>134</v>
      </c>
      <c r="J665" s="229" t="s">
        <v>165</v>
      </c>
      <c r="K665" s="156"/>
      <c r="L665" s="234"/>
      <c r="M665" s="234"/>
      <c r="N665" s="265" t="s">
        <v>1805</v>
      </c>
      <c r="O665" s="239" t="s">
        <v>1936</v>
      </c>
      <c r="P665" s="260" t="s">
        <v>1081</v>
      </c>
      <c r="Q665" s="239">
        <v>15912136</v>
      </c>
      <c r="R665" s="65"/>
      <c r="S665" s="48"/>
      <c r="T665" s="49">
        <v>0</v>
      </c>
      <c r="U665" s="239">
        <v>0</v>
      </c>
      <c r="V665" s="251">
        <f t="shared" si="75"/>
        <v>15912136</v>
      </c>
      <c r="W665" s="257">
        <v>15912136</v>
      </c>
      <c r="X665" s="135"/>
      <c r="Y665" s="135"/>
      <c r="Z665" s="135"/>
      <c r="AA665" s="136"/>
      <c r="AB665" s="136"/>
      <c r="AC665" s="136"/>
      <c r="AD665" s="133"/>
      <c r="AE665" s="137"/>
      <c r="AF665" s="135"/>
      <c r="AG665" s="134"/>
      <c r="AH665" s="131"/>
      <c r="AI665" s="131"/>
      <c r="AJ665" s="131"/>
      <c r="AK665" s="131"/>
      <c r="AL665" s="138">
        <f t="shared" si="73"/>
        <v>1</v>
      </c>
      <c r="AN665" s="73"/>
      <c r="AO665" s="50"/>
      <c r="AP665" s="50"/>
      <c r="AQ665" s="50"/>
      <c r="AR665" s="50"/>
      <c r="AS665" s="50"/>
      <c r="AT665" s="50"/>
      <c r="AV665" s="50"/>
    </row>
    <row r="666" spans="1:48" ht="45" customHeight="1">
      <c r="A666" s="206">
        <v>349</v>
      </c>
      <c r="B666" s="204">
        <v>2019</v>
      </c>
      <c r="C666" s="131"/>
      <c r="D666" s="210" t="s">
        <v>1957</v>
      </c>
      <c r="E666" s="210" t="s">
        <v>33</v>
      </c>
      <c r="F666" s="131" t="s">
        <v>139</v>
      </c>
      <c r="G666" s="210" t="s">
        <v>148</v>
      </c>
      <c r="H666" s="210" t="s">
        <v>1782</v>
      </c>
      <c r="I666" s="229" t="s">
        <v>134</v>
      </c>
      <c r="J666" s="229" t="s">
        <v>165</v>
      </c>
      <c r="K666" s="156"/>
      <c r="L666" s="234"/>
      <c r="M666" s="234"/>
      <c r="N666" s="265" t="s">
        <v>1945</v>
      </c>
      <c r="O666" s="239" t="s">
        <v>1743</v>
      </c>
      <c r="P666" s="260" t="s">
        <v>1723</v>
      </c>
      <c r="Q666" s="239">
        <v>0</v>
      </c>
      <c r="R666" s="65"/>
      <c r="S666" s="48"/>
      <c r="T666" s="197"/>
      <c r="U666" s="246">
        <v>2000000</v>
      </c>
      <c r="V666" s="251">
        <f t="shared" si="75"/>
        <v>2000000</v>
      </c>
      <c r="W666" s="257">
        <v>2000000</v>
      </c>
      <c r="X666" s="135"/>
      <c r="Y666" s="135">
        <v>43669</v>
      </c>
      <c r="Z666" s="135">
        <v>44046</v>
      </c>
      <c r="AA666" s="136">
        <v>365</v>
      </c>
      <c r="AB666" s="136">
        <v>1</v>
      </c>
      <c r="AC666" s="136">
        <v>130</v>
      </c>
      <c r="AD666" s="133"/>
      <c r="AE666" s="137"/>
      <c r="AF666" s="135"/>
      <c r="AG666" s="134"/>
      <c r="AH666" s="131"/>
      <c r="AI666" s="131"/>
      <c r="AJ666" s="131"/>
      <c r="AK666" s="131"/>
      <c r="AL666" s="138">
        <f t="shared" si="73"/>
        <v>1</v>
      </c>
      <c r="AN666" s="73"/>
      <c r="AO666" s="50"/>
      <c r="AP666" s="50"/>
      <c r="AQ666" s="50"/>
      <c r="AR666" s="50"/>
      <c r="AS666" s="50"/>
      <c r="AT666" s="50"/>
      <c r="AV666" s="50"/>
    </row>
    <row r="667" spans="1:48" ht="45" customHeight="1">
      <c r="A667" s="206">
        <v>358</v>
      </c>
      <c r="B667" s="204">
        <v>2019</v>
      </c>
      <c r="C667" s="131"/>
      <c r="D667" s="210" t="s">
        <v>1958</v>
      </c>
      <c r="E667" s="210" t="s">
        <v>33</v>
      </c>
      <c r="F667" s="131" t="s">
        <v>136</v>
      </c>
      <c r="G667" s="210" t="s">
        <v>165</v>
      </c>
      <c r="H667" s="210" t="s">
        <v>1783</v>
      </c>
      <c r="I667" s="229" t="s">
        <v>134</v>
      </c>
      <c r="J667" s="229" t="s">
        <v>165</v>
      </c>
      <c r="K667" s="156"/>
      <c r="L667" s="234"/>
      <c r="M667" s="234"/>
      <c r="N667" s="265" t="s">
        <v>1939</v>
      </c>
      <c r="O667" s="239" t="s">
        <v>1800</v>
      </c>
      <c r="P667" s="260" t="s">
        <v>1795</v>
      </c>
      <c r="Q667" s="239">
        <v>0</v>
      </c>
      <c r="R667" s="65"/>
      <c r="S667" s="48"/>
      <c r="T667" s="197"/>
      <c r="U667" s="246">
        <v>2420572</v>
      </c>
      <c r="V667" s="251">
        <f t="shared" si="75"/>
        <v>2420572</v>
      </c>
      <c r="W667" s="257">
        <v>2420572</v>
      </c>
      <c r="X667" s="135"/>
      <c r="Y667" s="135">
        <v>43739</v>
      </c>
      <c r="Z667" s="135">
        <v>44039</v>
      </c>
      <c r="AA667" s="136">
        <v>244</v>
      </c>
      <c r="AB667" s="136">
        <v>1</v>
      </c>
      <c r="AC667" s="136">
        <v>60</v>
      </c>
      <c r="AD667" s="133"/>
      <c r="AE667" s="137"/>
      <c r="AF667" s="135"/>
      <c r="AG667" s="134"/>
      <c r="AH667" s="131"/>
      <c r="AI667" s="131"/>
      <c r="AJ667" s="131"/>
      <c r="AK667" s="131"/>
      <c r="AL667" s="138">
        <f t="shared" si="73"/>
        <v>1</v>
      </c>
      <c r="AN667" s="73"/>
      <c r="AO667" s="50"/>
      <c r="AP667" s="50"/>
      <c r="AQ667" s="50"/>
      <c r="AR667" s="50"/>
      <c r="AS667" s="50"/>
      <c r="AT667" s="50"/>
      <c r="AV667" s="50"/>
    </row>
    <row r="668" spans="1:48" ht="45" customHeight="1">
      <c r="A668" s="206"/>
      <c r="B668" s="204">
        <v>2020</v>
      </c>
      <c r="C668" s="131"/>
      <c r="D668" s="210"/>
      <c r="E668" s="210" t="s">
        <v>156</v>
      </c>
      <c r="F668" s="131"/>
      <c r="G668" s="210"/>
      <c r="H668" s="210" t="s">
        <v>1934</v>
      </c>
      <c r="I668" s="229" t="s">
        <v>134</v>
      </c>
      <c r="J668" s="229" t="s">
        <v>165</v>
      </c>
      <c r="K668" s="156"/>
      <c r="L668" s="234"/>
      <c r="M668" s="234"/>
      <c r="N668" s="206" t="s">
        <v>1950</v>
      </c>
      <c r="O668" s="239" t="s">
        <v>1936</v>
      </c>
      <c r="P668" s="260" t="s">
        <v>1081</v>
      </c>
      <c r="Q668" s="239">
        <v>7163800</v>
      </c>
      <c r="R668" s="65"/>
      <c r="S668" s="48"/>
      <c r="T668" s="49">
        <v>0</v>
      </c>
      <c r="U668" s="239">
        <v>0</v>
      </c>
      <c r="V668" s="251">
        <f t="shared" si="75"/>
        <v>7163800</v>
      </c>
      <c r="W668" s="295">
        <v>7163800</v>
      </c>
      <c r="X668" s="135"/>
      <c r="Y668" s="135"/>
      <c r="Z668" s="135"/>
      <c r="AA668" s="136"/>
      <c r="AB668" s="136"/>
      <c r="AC668" s="136"/>
      <c r="AD668" s="133"/>
      <c r="AE668" s="137"/>
      <c r="AF668" s="135"/>
      <c r="AG668" s="134"/>
      <c r="AH668" s="131"/>
      <c r="AI668" s="131"/>
      <c r="AJ668" s="131"/>
      <c r="AK668" s="131"/>
      <c r="AL668" s="138">
        <f t="shared" si="73"/>
        <v>1</v>
      </c>
      <c r="AN668" s="73"/>
      <c r="AO668" s="50"/>
      <c r="AP668" s="50"/>
      <c r="AQ668" s="50"/>
      <c r="AR668" s="50"/>
      <c r="AS668" s="50"/>
      <c r="AT668" s="50"/>
      <c r="AV668" s="50"/>
    </row>
    <row r="669" spans="1:48" ht="45" customHeight="1">
      <c r="A669" s="206">
        <v>351</v>
      </c>
      <c r="B669" s="204">
        <v>2019</v>
      </c>
      <c r="C669" s="131"/>
      <c r="D669" s="210" t="s">
        <v>1959</v>
      </c>
      <c r="E669" s="210" t="s">
        <v>76</v>
      </c>
      <c r="F669" s="131" t="s">
        <v>139</v>
      </c>
      <c r="G669" s="210" t="s">
        <v>148</v>
      </c>
      <c r="H669" s="210" t="s">
        <v>1784</v>
      </c>
      <c r="I669" s="229" t="s">
        <v>134</v>
      </c>
      <c r="J669" s="229" t="s">
        <v>165</v>
      </c>
      <c r="K669" s="156"/>
      <c r="L669" s="234"/>
      <c r="M669" s="234"/>
      <c r="N669" s="206" t="s">
        <v>1950</v>
      </c>
      <c r="O669" s="239" t="s">
        <v>1801</v>
      </c>
      <c r="P669" s="260" t="s">
        <v>1796</v>
      </c>
      <c r="Q669" s="239">
        <v>0</v>
      </c>
      <c r="R669" s="65"/>
      <c r="S669" s="48"/>
      <c r="T669" s="197"/>
      <c r="U669" s="246">
        <v>7163800</v>
      </c>
      <c r="V669" s="251">
        <f t="shared" si="75"/>
        <v>7163800</v>
      </c>
      <c r="W669" s="257">
        <v>3581900</v>
      </c>
      <c r="X669" s="135"/>
      <c r="Y669" s="135">
        <v>43710</v>
      </c>
      <c r="Z669" s="135">
        <v>44105</v>
      </c>
      <c r="AA669" s="136">
        <v>270</v>
      </c>
      <c r="AB669" s="136">
        <v>1</v>
      </c>
      <c r="AC669" s="136">
        <v>120</v>
      </c>
      <c r="AD669" s="133"/>
      <c r="AE669" s="137"/>
      <c r="AF669" s="135"/>
      <c r="AG669" s="134"/>
      <c r="AH669" s="131"/>
      <c r="AI669" s="131"/>
      <c r="AJ669" s="131"/>
      <c r="AK669" s="131"/>
      <c r="AL669" s="138">
        <f t="shared" si="73"/>
        <v>0.5</v>
      </c>
      <c r="AN669" s="73"/>
      <c r="AO669" s="50"/>
      <c r="AP669" s="50"/>
      <c r="AQ669" s="50"/>
      <c r="AR669" s="50"/>
      <c r="AS669" s="50"/>
      <c r="AT669" s="50"/>
      <c r="AV669" s="50"/>
    </row>
    <row r="670" spans="1:48" ht="45" customHeight="1">
      <c r="A670" s="206">
        <v>349</v>
      </c>
      <c r="B670" s="204">
        <v>2019</v>
      </c>
      <c r="C670" s="131"/>
      <c r="D670" s="210" t="s">
        <v>1957</v>
      </c>
      <c r="E670" s="210" t="s">
        <v>33</v>
      </c>
      <c r="F670" s="131" t="s">
        <v>139</v>
      </c>
      <c r="G670" s="210" t="s">
        <v>148</v>
      </c>
      <c r="H670" s="210" t="s">
        <v>1785</v>
      </c>
      <c r="I670" s="229" t="s">
        <v>134</v>
      </c>
      <c r="J670" s="229" t="s">
        <v>165</v>
      </c>
      <c r="K670" s="156"/>
      <c r="L670" s="234"/>
      <c r="M670" s="234"/>
      <c r="N670" s="206" t="s">
        <v>1943</v>
      </c>
      <c r="O670" s="239" t="s">
        <v>1743</v>
      </c>
      <c r="P670" s="260" t="s">
        <v>1723</v>
      </c>
      <c r="Q670" s="239">
        <v>0</v>
      </c>
      <c r="R670" s="65"/>
      <c r="S670" s="48"/>
      <c r="T670" s="197"/>
      <c r="U670" s="246">
        <v>713625</v>
      </c>
      <c r="V670" s="251">
        <f t="shared" si="75"/>
        <v>713625</v>
      </c>
      <c r="W670" s="257">
        <v>713625</v>
      </c>
      <c r="X670" s="135"/>
      <c r="Y670" s="135">
        <v>43669</v>
      </c>
      <c r="Z670" s="135">
        <v>44046</v>
      </c>
      <c r="AA670" s="136">
        <v>365</v>
      </c>
      <c r="AB670" s="136">
        <v>1</v>
      </c>
      <c r="AC670" s="136">
        <v>130</v>
      </c>
      <c r="AD670" s="133"/>
      <c r="AE670" s="137"/>
      <c r="AF670" s="135"/>
      <c r="AG670" s="134"/>
      <c r="AH670" s="131"/>
      <c r="AI670" s="131"/>
      <c r="AJ670" s="131"/>
      <c r="AK670" s="131"/>
      <c r="AL670" s="138">
        <f t="shared" si="73"/>
        <v>1</v>
      </c>
      <c r="AN670" s="73"/>
      <c r="AO670" s="50"/>
      <c r="AP670" s="50"/>
      <c r="AQ670" s="50"/>
      <c r="AR670" s="50"/>
      <c r="AS670" s="50"/>
      <c r="AT670" s="50"/>
      <c r="AV670" s="50"/>
    </row>
    <row r="671" spans="1:48" ht="45" customHeight="1">
      <c r="A671" s="206">
        <v>349</v>
      </c>
      <c r="B671" s="204">
        <v>2019</v>
      </c>
      <c r="C671" s="131"/>
      <c r="D671" s="210" t="s">
        <v>1957</v>
      </c>
      <c r="E671" s="210" t="s">
        <v>33</v>
      </c>
      <c r="F671" s="131" t="s">
        <v>139</v>
      </c>
      <c r="G671" s="210" t="s">
        <v>148</v>
      </c>
      <c r="H671" s="210" t="s">
        <v>1786</v>
      </c>
      <c r="I671" s="229" t="s">
        <v>134</v>
      </c>
      <c r="J671" s="229" t="s">
        <v>165</v>
      </c>
      <c r="K671" s="156"/>
      <c r="L671" s="234"/>
      <c r="M671" s="234"/>
      <c r="N671" s="206" t="s">
        <v>1943</v>
      </c>
      <c r="O671" s="239" t="s">
        <v>1743</v>
      </c>
      <c r="P671" s="260" t="s">
        <v>1723</v>
      </c>
      <c r="Q671" s="239">
        <v>0</v>
      </c>
      <c r="R671" s="65"/>
      <c r="S671" s="48"/>
      <c r="T671" s="197"/>
      <c r="U671" s="246">
        <v>1112080</v>
      </c>
      <c r="V671" s="251">
        <f t="shared" si="75"/>
        <v>1112080</v>
      </c>
      <c r="W671" s="257">
        <v>1112080</v>
      </c>
      <c r="X671" s="135"/>
      <c r="Y671" s="135">
        <v>43669</v>
      </c>
      <c r="Z671" s="135">
        <v>44046</v>
      </c>
      <c r="AA671" s="136">
        <v>365</v>
      </c>
      <c r="AB671" s="136">
        <v>1</v>
      </c>
      <c r="AC671" s="136">
        <v>130</v>
      </c>
      <c r="AD671" s="133"/>
      <c r="AE671" s="137"/>
      <c r="AF671" s="135"/>
      <c r="AG671" s="134"/>
      <c r="AH671" s="131"/>
      <c r="AI671" s="131"/>
      <c r="AJ671" s="131"/>
      <c r="AK671" s="131"/>
      <c r="AL671" s="138">
        <f t="shared" si="73"/>
        <v>1</v>
      </c>
      <c r="AN671" s="73"/>
      <c r="AO671" s="50"/>
      <c r="AP671" s="50"/>
      <c r="AQ671" s="50"/>
      <c r="AR671" s="50"/>
      <c r="AS671" s="50"/>
      <c r="AT671" s="50"/>
      <c r="AV671" s="50"/>
    </row>
    <row r="672" spans="1:48" ht="45" customHeight="1">
      <c r="A672" s="206">
        <v>349</v>
      </c>
      <c r="B672" s="204">
        <v>2019</v>
      </c>
      <c r="C672" s="131"/>
      <c r="D672" s="210" t="s">
        <v>1957</v>
      </c>
      <c r="E672" s="210" t="s">
        <v>33</v>
      </c>
      <c r="F672" s="131" t="s">
        <v>139</v>
      </c>
      <c r="G672" s="210" t="s">
        <v>148</v>
      </c>
      <c r="H672" s="210" t="s">
        <v>1786</v>
      </c>
      <c r="I672" s="229" t="s">
        <v>134</v>
      </c>
      <c r="J672" s="229" t="s">
        <v>165</v>
      </c>
      <c r="K672" s="156"/>
      <c r="L672" s="234"/>
      <c r="M672" s="234"/>
      <c r="N672" s="265" t="s">
        <v>1945</v>
      </c>
      <c r="O672" s="239" t="s">
        <v>1743</v>
      </c>
      <c r="P672" s="260" t="s">
        <v>1723</v>
      </c>
      <c r="Q672" s="239">
        <v>0</v>
      </c>
      <c r="R672" s="65"/>
      <c r="S672" s="48"/>
      <c r="T672" s="197"/>
      <c r="U672" s="246">
        <v>1973678</v>
      </c>
      <c r="V672" s="251">
        <f t="shared" si="75"/>
        <v>1973678</v>
      </c>
      <c r="W672" s="257">
        <v>1973678</v>
      </c>
      <c r="X672" s="135"/>
      <c r="Y672" s="135">
        <v>43669</v>
      </c>
      <c r="Z672" s="135">
        <v>44046</v>
      </c>
      <c r="AA672" s="136">
        <v>365</v>
      </c>
      <c r="AB672" s="136">
        <v>1</v>
      </c>
      <c r="AC672" s="136">
        <v>130</v>
      </c>
      <c r="AD672" s="133"/>
      <c r="AE672" s="137"/>
      <c r="AF672" s="135"/>
      <c r="AG672" s="134"/>
      <c r="AH672" s="131"/>
      <c r="AI672" s="131"/>
      <c r="AJ672" s="131"/>
      <c r="AK672" s="131"/>
      <c r="AL672" s="138">
        <f t="shared" si="73"/>
        <v>1</v>
      </c>
      <c r="AN672" s="73"/>
      <c r="AO672" s="50"/>
      <c r="AP672" s="50"/>
      <c r="AQ672" s="50"/>
      <c r="AR672" s="50"/>
      <c r="AS672" s="50"/>
      <c r="AT672" s="50"/>
      <c r="AV672" s="50"/>
    </row>
    <row r="673" spans="1:48" ht="45" customHeight="1">
      <c r="A673" s="206">
        <v>349</v>
      </c>
      <c r="B673" s="204">
        <v>2019</v>
      </c>
      <c r="C673" s="131"/>
      <c r="D673" s="210" t="s">
        <v>1957</v>
      </c>
      <c r="E673" s="210" t="s">
        <v>33</v>
      </c>
      <c r="F673" s="131" t="s">
        <v>139</v>
      </c>
      <c r="G673" s="210" t="s">
        <v>148</v>
      </c>
      <c r="H673" s="210" t="s">
        <v>1786</v>
      </c>
      <c r="I673" s="229" t="s">
        <v>134</v>
      </c>
      <c r="J673" s="229" t="s">
        <v>165</v>
      </c>
      <c r="K673" s="156"/>
      <c r="L673" s="234"/>
      <c r="M673" s="234"/>
      <c r="N673" s="206" t="s">
        <v>1942</v>
      </c>
      <c r="O673" s="239" t="s">
        <v>1743</v>
      </c>
      <c r="P673" s="260" t="s">
        <v>1723</v>
      </c>
      <c r="Q673" s="239">
        <v>0</v>
      </c>
      <c r="R673" s="65"/>
      <c r="S673" s="48"/>
      <c r="T673" s="197"/>
      <c r="U673" s="246">
        <v>984680</v>
      </c>
      <c r="V673" s="251">
        <f t="shared" si="75"/>
        <v>984680</v>
      </c>
      <c r="W673" s="257">
        <v>984680</v>
      </c>
      <c r="X673" s="135"/>
      <c r="Y673" s="135">
        <v>43669</v>
      </c>
      <c r="Z673" s="135">
        <v>44046</v>
      </c>
      <c r="AA673" s="136">
        <v>365</v>
      </c>
      <c r="AB673" s="136">
        <v>1</v>
      </c>
      <c r="AC673" s="136">
        <v>130</v>
      </c>
      <c r="AD673" s="133"/>
      <c r="AE673" s="137"/>
      <c r="AF673" s="135"/>
      <c r="AG673" s="134"/>
      <c r="AH673" s="131"/>
      <c r="AI673" s="131"/>
      <c r="AJ673" s="131"/>
      <c r="AK673" s="131"/>
      <c r="AL673" s="138">
        <f t="shared" si="73"/>
        <v>1</v>
      </c>
      <c r="AN673" s="73"/>
      <c r="AO673" s="50"/>
      <c r="AP673" s="50"/>
      <c r="AQ673" s="50"/>
      <c r="AR673" s="50"/>
      <c r="AS673" s="50"/>
      <c r="AT673" s="50"/>
      <c r="AV673" s="50"/>
    </row>
    <row r="674" spans="1:48" ht="45" customHeight="1">
      <c r="A674" s="206"/>
      <c r="B674" s="204">
        <v>2020</v>
      </c>
      <c r="C674" s="131"/>
      <c r="D674" s="210"/>
      <c r="E674" s="210" t="s">
        <v>156</v>
      </c>
      <c r="F674" s="131"/>
      <c r="G674" s="210"/>
      <c r="H674" s="210" t="s">
        <v>1934</v>
      </c>
      <c r="I674" s="229" t="s">
        <v>134</v>
      </c>
      <c r="J674" s="229" t="s">
        <v>165</v>
      </c>
      <c r="K674" s="156"/>
      <c r="L674" s="234"/>
      <c r="M674" s="234"/>
      <c r="N674" s="206" t="s">
        <v>1815</v>
      </c>
      <c r="O674" s="239" t="s">
        <v>1936</v>
      </c>
      <c r="P674" s="260" t="s">
        <v>1081</v>
      </c>
      <c r="Q674" s="239">
        <v>192626</v>
      </c>
      <c r="R674" s="65"/>
      <c r="S674" s="48"/>
      <c r="T674" s="49">
        <v>0</v>
      </c>
      <c r="U674" s="239">
        <v>0</v>
      </c>
      <c r="V674" s="251">
        <f t="shared" si="75"/>
        <v>192626</v>
      </c>
      <c r="W674" s="257">
        <v>192626</v>
      </c>
      <c r="X674" s="135"/>
      <c r="Y674" s="135"/>
      <c r="Z674" s="135"/>
      <c r="AA674" s="136"/>
      <c r="AB674" s="136"/>
      <c r="AC674" s="136"/>
      <c r="AD674" s="133"/>
      <c r="AE674" s="137"/>
      <c r="AF674" s="135"/>
      <c r="AG674" s="134"/>
      <c r="AH674" s="131"/>
      <c r="AI674" s="131"/>
      <c r="AJ674" s="131"/>
      <c r="AK674" s="131"/>
      <c r="AL674" s="138">
        <f t="shared" si="73"/>
        <v>1</v>
      </c>
      <c r="AN674" s="73"/>
      <c r="AO674" s="50"/>
      <c r="AP674" s="50"/>
      <c r="AQ674" s="50"/>
      <c r="AR674" s="50"/>
      <c r="AS674" s="50"/>
      <c r="AT674" s="50"/>
      <c r="AV674" s="50"/>
    </row>
    <row r="675" spans="1:48" ht="45" customHeight="1">
      <c r="A675" s="206">
        <v>357</v>
      </c>
      <c r="B675" s="204">
        <v>2019</v>
      </c>
      <c r="C675" s="131"/>
      <c r="D675" s="210" t="s">
        <v>1960</v>
      </c>
      <c r="E675" s="210" t="s">
        <v>138</v>
      </c>
      <c r="F675" s="131" t="s">
        <v>139</v>
      </c>
      <c r="G675" s="210" t="s">
        <v>148</v>
      </c>
      <c r="H675" s="210" t="s">
        <v>1787</v>
      </c>
      <c r="I675" s="229" t="s">
        <v>134</v>
      </c>
      <c r="J675" s="229" t="s">
        <v>165</v>
      </c>
      <c r="K675" s="156"/>
      <c r="L675" s="234"/>
      <c r="M675" s="234"/>
      <c r="N675" s="206" t="s">
        <v>1815</v>
      </c>
      <c r="O675" s="239" t="s">
        <v>1798</v>
      </c>
      <c r="P675" s="260" t="s">
        <v>1793</v>
      </c>
      <c r="Q675" s="239">
        <v>0</v>
      </c>
      <c r="R675" s="65"/>
      <c r="S675" s="48"/>
      <c r="T675" s="197"/>
      <c r="U675" s="246">
        <v>9807374</v>
      </c>
      <c r="V675" s="251">
        <f t="shared" si="75"/>
        <v>9807374</v>
      </c>
      <c r="W675" s="257">
        <v>9807374</v>
      </c>
      <c r="X675" s="135"/>
      <c r="Y675" s="135">
        <v>43721</v>
      </c>
      <c r="Z675" s="135">
        <v>44055</v>
      </c>
      <c r="AA675" s="136">
        <v>270</v>
      </c>
      <c r="AB675" s="136">
        <v>1</v>
      </c>
      <c r="AC675" s="136">
        <v>90</v>
      </c>
      <c r="AD675" s="133"/>
      <c r="AE675" s="137"/>
      <c r="AF675" s="135"/>
      <c r="AG675" s="134"/>
      <c r="AH675" s="131"/>
      <c r="AI675" s="131"/>
      <c r="AJ675" s="131"/>
      <c r="AK675" s="131"/>
      <c r="AL675" s="138">
        <f t="shared" si="73"/>
        <v>1</v>
      </c>
      <c r="AN675" s="73"/>
      <c r="AO675" s="50"/>
      <c r="AP675" s="50"/>
      <c r="AQ675" s="50"/>
      <c r="AR675" s="50"/>
      <c r="AS675" s="50"/>
      <c r="AT675" s="50"/>
      <c r="AV675" s="50"/>
    </row>
    <row r="676" spans="1:48" ht="45" customHeight="1">
      <c r="A676" s="206">
        <v>124</v>
      </c>
      <c r="B676" s="204">
        <v>2020</v>
      </c>
      <c r="C676" s="131" t="s">
        <v>353</v>
      </c>
      <c r="D676" s="210" t="s">
        <v>1761</v>
      </c>
      <c r="E676" s="210" t="s">
        <v>138</v>
      </c>
      <c r="F676" s="131" t="s">
        <v>141</v>
      </c>
      <c r="G676" s="210" t="s">
        <v>165</v>
      </c>
      <c r="H676" s="210" t="s">
        <v>1788</v>
      </c>
      <c r="I676" s="229" t="s">
        <v>134</v>
      </c>
      <c r="J676" s="229" t="s">
        <v>165</v>
      </c>
      <c r="K676" s="156"/>
      <c r="L676" s="234"/>
      <c r="M676" s="234"/>
      <c r="N676" s="206" t="s">
        <v>1949</v>
      </c>
      <c r="O676" s="239" t="s">
        <v>1741</v>
      </c>
      <c r="P676" s="260" t="s">
        <v>1721</v>
      </c>
      <c r="Q676" s="239">
        <v>0</v>
      </c>
      <c r="R676" s="65"/>
      <c r="S676" s="48"/>
      <c r="T676" s="197"/>
      <c r="U676" s="273">
        <v>29855566</v>
      </c>
      <c r="V676" s="251">
        <f t="shared" si="75"/>
        <v>29855566</v>
      </c>
      <c r="W676" s="257">
        <v>0</v>
      </c>
      <c r="X676" s="135"/>
      <c r="Y676" s="135">
        <v>43944</v>
      </c>
      <c r="Z676" s="135">
        <v>44157</v>
      </c>
      <c r="AA676" s="136">
        <v>210</v>
      </c>
      <c r="AB676" s="136">
        <v>0</v>
      </c>
      <c r="AC676" s="136">
        <v>0</v>
      </c>
      <c r="AD676" s="133"/>
      <c r="AE676" s="137"/>
      <c r="AF676" s="135"/>
      <c r="AG676" s="134"/>
      <c r="AH676" s="131"/>
      <c r="AI676" s="131"/>
      <c r="AJ676" s="131"/>
      <c r="AK676" s="131"/>
      <c r="AL676" s="138">
        <f t="shared" si="73"/>
        <v>0</v>
      </c>
      <c r="AN676" s="73"/>
      <c r="AO676" s="50"/>
      <c r="AP676" s="50"/>
      <c r="AQ676" s="50"/>
      <c r="AR676" s="50"/>
      <c r="AS676" s="50"/>
      <c r="AT676" s="50"/>
      <c r="AV676" s="50"/>
    </row>
    <row r="677" spans="1:48" ht="45" customHeight="1">
      <c r="A677" s="206">
        <v>296</v>
      </c>
      <c r="B677" s="204">
        <v>2020</v>
      </c>
      <c r="C677" s="131" t="s">
        <v>353</v>
      </c>
      <c r="D677" s="210" t="s">
        <v>1763</v>
      </c>
      <c r="E677" s="210" t="s">
        <v>33</v>
      </c>
      <c r="F677" s="131" t="s">
        <v>139</v>
      </c>
      <c r="G677" s="210" t="s">
        <v>148</v>
      </c>
      <c r="H677" s="210" t="s">
        <v>1789</v>
      </c>
      <c r="I677" s="229" t="s">
        <v>134</v>
      </c>
      <c r="J677" s="229" t="s">
        <v>165</v>
      </c>
      <c r="K677" s="156"/>
      <c r="L677" s="234"/>
      <c r="M677" s="234"/>
      <c r="N677" s="206" t="s">
        <v>1939</v>
      </c>
      <c r="O677" s="239" t="s">
        <v>1743</v>
      </c>
      <c r="P677" s="260" t="s">
        <v>1723</v>
      </c>
      <c r="Q677" s="239">
        <v>0</v>
      </c>
      <c r="R677" s="65"/>
      <c r="S677" s="48"/>
      <c r="T677" s="197"/>
      <c r="U677" s="246">
        <v>4705289</v>
      </c>
      <c r="V677" s="251">
        <f t="shared" si="75"/>
        <v>4705289</v>
      </c>
      <c r="W677" s="257">
        <v>0</v>
      </c>
      <c r="X677" s="135"/>
      <c r="Y677" s="135">
        <v>44039</v>
      </c>
      <c r="Z677" s="135">
        <v>44306</v>
      </c>
      <c r="AA677" s="136">
        <v>267</v>
      </c>
      <c r="AB677" s="136">
        <v>0</v>
      </c>
      <c r="AC677" s="136">
        <v>0</v>
      </c>
      <c r="AD677" s="133"/>
      <c r="AE677" s="137"/>
      <c r="AF677" s="135"/>
      <c r="AG677" s="134"/>
      <c r="AH677" s="131"/>
      <c r="AI677" s="131"/>
      <c r="AJ677" s="131"/>
      <c r="AK677" s="131"/>
      <c r="AL677" s="138">
        <f t="shared" si="73"/>
        <v>0</v>
      </c>
      <c r="AN677" s="73"/>
      <c r="AO677" s="50"/>
      <c r="AP677" s="50"/>
      <c r="AQ677" s="50"/>
      <c r="AR677" s="50"/>
      <c r="AS677" s="50"/>
      <c r="AT677" s="50"/>
      <c r="AV677" s="50"/>
    </row>
    <row r="678" spans="1:48" ht="45" customHeight="1">
      <c r="A678" s="206">
        <v>374</v>
      </c>
      <c r="B678" s="204">
        <v>2020</v>
      </c>
      <c r="C678" s="131" t="s">
        <v>353</v>
      </c>
      <c r="D678" s="210" t="s">
        <v>1767</v>
      </c>
      <c r="E678" s="210" t="s">
        <v>33</v>
      </c>
      <c r="F678" s="131" t="s">
        <v>139</v>
      </c>
      <c r="G678" s="210" t="s">
        <v>148</v>
      </c>
      <c r="H678" s="210" t="s">
        <v>1790</v>
      </c>
      <c r="I678" s="229" t="s">
        <v>134</v>
      </c>
      <c r="J678" s="229" t="s">
        <v>165</v>
      </c>
      <c r="K678" s="156"/>
      <c r="L678" s="234"/>
      <c r="M678" s="234"/>
      <c r="N678" s="206" t="s">
        <v>1942</v>
      </c>
      <c r="O678" s="255" t="s">
        <v>1743</v>
      </c>
      <c r="P678" s="276" t="s">
        <v>1723</v>
      </c>
      <c r="Q678" s="239">
        <v>0</v>
      </c>
      <c r="R678" s="65"/>
      <c r="S678" s="48"/>
      <c r="T678" s="197"/>
      <c r="U678" s="246">
        <v>14163047</v>
      </c>
      <c r="V678" s="251">
        <f t="shared" si="75"/>
        <v>14163047</v>
      </c>
      <c r="W678" s="257">
        <v>0</v>
      </c>
      <c r="X678" s="135"/>
      <c r="Y678" s="135">
        <v>44088</v>
      </c>
      <c r="Z678" s="135">
        <v>44274</v>
      </c>
      <c r="AA678" s="136">
        <v>186</v>
      </c>
      <c r="AB678" s="136">
        <v>1</v>
      </c>
      <c r="AC678" s="136">
        <v>30</v>
      </c>
      <c r="AD678" s="133"/>
      <c r="AE678" s="137"/>
      <c r="AF678" s="135"/>
      <c r="AG678" s="134"/>
      <c r="AH678" s="131"/>
      <c r="AI678" s="131"/>
      <c r="AJ678" s="131"/>
      <c r="AK678" s="131"/>
      <c r="AL678" s="138">
        <f t="shared" si="73"/>
        <v>0</v>
      </c>
      <c r="AN678" s="73"/>
      <c r="AO678" s="50"/>
      <c r="AP678" s="50"/>
      <c r="AQ678" s="50"/>
      <c r="AR678" s="50"/>
      <c r="AS678" s="50"/>
      <c r="AT678" s="50"/>
      <c r="AV678" s="50"/>
    </row>
    <row r="679" spans="1:48" ht="45" customHeight="1">
      <c r="A679" s="206"/>
      <c r="B679" s="204">
        <v>2020</v>
      </c>
      <c r="C679" s="131"/>
      <c r="D679" s="210"/>
      <c r="E679" s="210" t="s">
        <v>156</v>
      </c>
      <c r="F679" s="131"/>
      <c r="G679" s="210"/>
      <c r="H679" s="210" t="s">
        <v>1934</v>
      </c>
      <c r="I679" s="229" t="s">
        <v>134</v>
      </c>
      <c r="J679" s="229" t="s">
        <v>165</v>
      </c>
      <c r="K679" s="156"/>
      <c r="L679" s="234"/>
      <c r="M679" s="234"/>
      <c r="N679" s="206" t="s">
        <v>1942</v>
      </c>
      <c r="O679" s="265" t="s">
        <v>1936</v>
      </c>
      <c r="P679" s="265" t="s">
        <v>1081</v>
      </c>
      <c r="Q679" s="239">
        <v>20021826</v>
      </c>
      <c r="R679" s="65"/>
      <c r="S679" s="48"/>
      <c r="T679" s="49">
        <v>0</v>
      </c>
      <c r="U679" s="239">
        <v>0</v>
      </c>
      <c r="V679" s="251">
        <f t="shared" si="75"/>
        <v>20021826</v>
      </c>
      <c r="W679" s="257">
        <v>20021826</v>
      </c>
      <c r="X679" s="135"/>
      <c r="Y679" s="135"/>
      <c r="Z679" s="135"/>
      <c r="AA679" s="136"/>
      <c r="AB679" s="136"/>
      <c r="AC679" s="136"/>
      <c r="AD679" s="133"/>
      <c r="AE679" s="137"/>
      <c r="AF679" s="135"/>
      <c r="AG679" s="134"/>
      <c r="AH679" s="131"/>
      <c r="AI679" s="131"/>
      <c r="AJ679" s="131"/>
      <c r="AK679" s="131"/>
      <c r="AL679" s="138">
        <f t="shared" si="73"/>
        <v>1</v>
      </c>
      <c r="AN679" s="73"/>
      <c r="AO679" s="50"/>
      <c r="AP679" s="50"/>
      <c r="AQ679" s="50"/>
      <c r="AR679" s="50"/>
      <c r="AS679" s="50"/>
      <c r="AT679" s="50"/>
      <c r="AV679" s="50"/>
    </row>
    <row r="680" spans="1:48" ht="45" customHeight="1">
      <c r="A680" s="206">
        <v>374</v>
      </c>
      <c r="B680" s="204">
        <v>2020</v>
      </c>
      <c r="C680" s="131" t="s">
        <v>353</v>
      </c>
      <c r="D680" s="210" t="s">
        <v>1767</v>
      </c>
      <c r="E680" s="210" t="s">
        <v>33</v>
      </c>
      <c r="F680" s="131" t="s">
        <v>139</v>
      </c>
      <c r="G680" s="210" t="s">
        <v>148</v>
      </c>
      <c r="H680" s="210" t="s">
        <v>1790</v>
      </c>
      <c r="I680" s="229" t="s">
        <v>134</v>
      </c>
      <c r="J680" s="229" t="s">
        <v>165</v>
      </c>
      <c r="K680" s="156"/>
      <c r="L680" s="234"/>
      <c r="M680" s="234"/>
      <c r="N680" s="206" t="s">
        <v>1943</v>
      </c>
      <c r="O680" s="293" t="s">
        <v>1743</v>
      </c>
      <c r="P680" s="291" t="s">
        <v>1723</v>
      </c>
      <c r="Q680" s="239">
        <v>0</v>
      </c>
      <c r="R680" s="65"/>
      <c r="S680" s="48"/>
      <c r="T680" s="197"/>
      <c r="U680" s="246">
        <v>17807746</v>
      </c>
      <c r="V680" s="251">
        <f t="shared" si="75"/>
        <v>17807746</v>
      </c>
      <c r="W680" s="257">
        <v>0</v>
      </c>
      <c r="X680" s="135"/>
      <c r="Y680" s="135">
        <v>44088</v>
      </c>
      <c r="Z680" s="135">
        <v>44274</v>
      </c>
      <c r="AA680" s="136">
        <v>186</v>
      </c>
      <c r="AB680" s="136">
        <v>1</v>
      </c>
      <c r="AC680" s="136">
        <v>30</v>
      </c>
      <c r="AD680" s="133"/>
      <c r="AE680" s="137"/>
      <c r="AF680" s="135"/>
      <c r="AG680" s="134"/>
      <c r="AH680" s="131"/>
      <c r="AI680" s="131"/>
      <c r="AJ680" s="131"/>
      <c r="AK680" s="131"/>
      <c r="AL680" s="138">
        <f t="shared" si="73"/>
        <v>0</v>
      </c>
      <c r="AN680" s="73"/>
      <c r="AO680" s="50"/>
      <c r="AP680" s="50"/>
      <c r="AQ680" s="50"/>
      <c r="AR680" s="50"/>
      <c r="AS680" s="50"/>
      <c r="AT680" s="50"/>
      <c r="AV680" s="50"/>
    </row>
    <row r="681" spans="1:48" ht="45" customHeight="1">
      <c r="A681" s="206"/>
      <c r="B681" s="204">
        <v>2020</v>
      </c>
      <c r="C681" s="131"/>
      <c r="D681" s="210"/>
      <c r="E681" s="210" t="s">
        <v>156</v>
      </c>
      <c r="F681" s="131"/>
      <c r="G681" s="210"/>
      <c r="H681" s="210" t="s">
        <v>1934</v>
      </c>
      <c r="I681" s="229" t="s">
        <v>134</v>
      </c>
      <c r="J681" s="229" t="s">
        <v>165</v>
      </c>
      <c r="K681" s="156"/>
      <c r="L681" s="234"/>
      <c r="M681" s="234"/>
      <c r="N681" s="206" t="s">
        <v>1943</v>
      </c>
      <c r="O681" s="293" t="s">
        <v>1936</v>
      </c>
      <c r="P681" s="291" t="s">
        <v>1081</v>
      </c>
      <c r="Q681" s="239">
        <v>22612283</v>
      </c>
      <c r="R681" s="65"/>
      <c r="S681" s="48"/>
      <c r="T681" s="49">
        <v>0</v>
      </c>
      <c r="U681" s="239">
        <v>0</v>
      </c>
      <c r="V681" s="251">
        <f t="shared" si="75"/>
        <v>22612283</v>
      </c>
      <c r="W681" s="239">
        <v>22612283</v>
      </c>
      <c r="X681" s="135"/>
      <c r="Y681" s="135"/>
      <c r="Z681" s="135"/>
      <c r="AA681" s="136"/>
      <c r="AB681" s="136"/>
      <c r="AC681" s="136"/>
      <c r="AD681" s="133"/>
      <c r="AE681" s="137"/>
      <c r="AF681" s="135"/>
      <c r="AG681" s="134"/>
      <c r="AH681" s="131"/>
      <c r="AI681" s="131"/>
      <c r="AJ681" s="131"/>
      <c r="AK681" s="131"/>
      <c r="AL681" s="138">
        <f t="shared" si="73"/>
        <v>1</v>
      </c>
      <c r="AN681" s="73"/>
      <c r="AO681" s="50"/>
      <c r="AP681" s="50"/>
      <c r="AQ681" s="50"/>
      <c r="AR681" s="50"/>
      <c r="AS681" s="50"/>
      <c r="AT681" s="50"/>
      <c r="AV681" s="50"/>
    </row>
    <row r="682" spans="1:48" ht="45" customHeight="1">
      <c r="A682" s="206">
        <v>374</v>
      </c>
      <c r="B682" s="204">
        <v>2020</v>
      </c>
      <c r="C682" s="131" t="s">
        <v>353</v>
      </c>
      <c r="D682" s="210" t="s">
        <v>1767</v>
      </c>
      <c r="E682" s="210" t="s">
        <v>33</v>
      </c>
      <c r="F682" s="131" t="s">
        <v>139</v>
      </c>
      <c r="G682" s="210" t="s">
        <v>148</v>
      </c>
      <c r="H682" s="210" t="s">
        <v>1790</v>
      </c>
      <c r="I682" s="229" t="s">
        <v>134</v>
      </c>
      <c r="J682" s="229" t="s">
        <v>165</v>
      </c>
      <c r="K682" s="156"/>
      <c r="L682" s="234"/>
      <c r="M682" s="234"/>
      <c r="N682" s="265" t="s">
        <v>1945</v>
      </c>
      <c r="O682" s="239" t="s">
        <v>1743</v>
      </c>
      <c r="P682" s="260" t="s">
        <v>1723</v>
      </c>
      <c r="Q682" s="239">
        <v>0</v>
      </c>
      <c r="R682" s="65"/>
      <c r="S682" s="48"/>
      <c r="T682" s="197"/>
      <c r="U682" s="246">
        <v>27693296</v>
      </c>
      <c r="V682" s="251">
        <f t="shared" si="75"/>
        <v>27693296</v>
      </c>
      <c r="W682" s="257">
        <v>0</v>
      </c>
      <c r="X682" s="135"/>
      <c r="Y682" s="135">
        <v>44088</v>
      </c>
      <c r="Z682" s="135">
        <v>44274</v>
      </c>
      <c r="AA682" s="136">
        <v>186</v>
      </c>
      <c r="AB682" s="136">
        <v>1</v>
      </c>
      <c r="AC682" s="136">
        <v>30</v>
      </c>
      <c r="AD682" s="133"/>
      <c r="AE682" s="137"/>
      <c r="AF682" s="135"/>
      <c r="AG682" s="134"/>
      <c r="AH682" s="131"/>
      <c r="AI682" s="131"/>
      <c r="AJ682" s="131"/>
      <c r="AK682" s="131"/>
      <c r="AL682" s="138">
        <f t="shared" si="73"/>
        <v>0</v>
      </c>
      <c r="AN682" s="73"/>
      <c r="AO682" s="50"/>
      <c r="AP682" s="50"/>
      <c r="AQ682" s="50"/>
      <c r="AR682" s="50"/>
      <c r="AS682" s="50"/>
      <c r="AT682" s="50"/>
      <c r="AV682" s="50"/>
    </row>
    <row r="683" spans="1:48" ht="45" customHeight="1">
      <c r="A683" s="207"/>
      <c r="B683" s="209">
        <v>2020</v>
      </c>
      <c r="C683" s="192"/>
      <c r="D683" s="211"/>
      <c r="E683" s="210" t="s">
        <v>156</v>
      </c>
      <c r="F683" s="192"/>
      <c r="G683" s="211"/>
      <c r="H683" s="211" t="s">
        <v>1934</v>
      </c>
      <c r="I683" s="232" t="s">
        <v>134</v>
      </c>
      <c r="J683" s="232" t="s">
        <v>165</v>
      </c>
      <c r="K683" s="184"/>
      <c r="L683" s="235"/>
      <c r="M683" s="235"/>
      <c r="N683" s="265" t="s">
        <v>1945</v>
      </c>
      <c r="O683" s="293" t="s">
        <v>1936</v>
      </c>
      <c r="P683" s="291" t="s">
        <v>1081</v>
      </c>
      <c r="Q683" s="255">
        <v>37863350</v>
      </c>
      <c r="R683" s="187"/>
      <c r="S683" s="188"/>
      <c r="T683" s="49">
        <v>0</v>
      </c>
      <c r="U683" s="239">
        <v>0</v>
      </c>
      <c r="V683" s="251">
        <f t="shared" si="75"/>
        <v>37863350</v>
      </c>
      <c r="W683" s="258">
        <v>37863350</v>
      </c>
      <c r="X683" s="189"/>
      <c r="Y683" s="135"/>
      <c r="Z683" s="189"/>
      <c r="AA683" s="190"/>
      <c r="AB683" s="190"/>
      <c r="AC683" s="190"/>
      <c r="AD683" s="185"/>
      <c r="AE683" s="191"/>
      <c r="AF683" s="189"/>
      <c r="AG683" s="186"/>
      <c r="AH683" s="192"/>
      <c r="AI683" s="192"/>
      <c r="AJ683" s="192"/>
      <c r="AK683" s="192"/>
      <c r="AL683" s="138">
        <f t="shared" si="73"/>
        <v>1</v>
      </c>
      <c r="AN683" s="73"/>
      <c r="AO683" s="50"/>
      <c r="AP683" s="50"/>
      <c r="AQ683" s="50"/>
      <c r="AR683" s="50"/>
      <c r="AS683" s="50"/>
      <c r="AT683" s="50"/>
      <c r="AV683" s="50"/>
    </row>
    <row r="684" spans="1:48" ht="45" customHeight="1">
      <c r="A684" s="207"/>
      <c r="B684" s="209">
        <v>2020</v>
      </c>
      <c r="C684" s="192"/>
      <c r="D684" s="211"/>
      <c r="E684" s="210" t="s">
        <v>156</v>
      </c>
      <c r="F684" s="192"/>
      <c r="G684" s="211"/>
      <c r="H684" s="211" t="s">
        <v>1934</v>
      </c>
      <c r="I684" s="232" t="s">
        <v>134</v>
      </c>
      <c r="J684" s="232" t="s">
        <v>165</v>
      </c>
      <c r="K684" s="184"/>
      <c r="L684" s="235"/>
      <c r="M684" s="235"/>
      <c r="N684" s="294" t="s">
        <v>1946</v>
      </c>
      <c r="O684" s="293" t="s">
        <v>1936</v>
      </c>
      <c r="P684" s="291" t="s">
        <v>1081</v>
      </c>
      <c r="Q684" s="255">
        <v>226100</v>
      </c>
      <c r="R684" s="187"/>
      <c r="S684" s="188"/>
      <c r="T684" s="49">
        <v>0</v>
      </c>
      <c r="U684" s="239">
        <v>0</v>
      </c>
      <c r="V684" s="251">
        <f t="shared" si="75"/>
        <v>226100</v>
      </c>
      <c r="W684" s="258">
        <v>226100</v>
      </c>
      <c r="X684" s="189"/>
      <c r="Y684" s="135"/>
      <c r="Z684" s="189"/>
      <c r="AA684" s="190"/>
      <c r="AB684" s="190"/>
      <c r="AC684" s="190"/>
      <c r="AD684" s="185"/>
      <c r="AE684" s="191"/>
      <c r="AF684" s="189"/>
      <c r="AG684" s="186"/>
      <c r="AH684" s="192"/>
      <c r="AI684" s="192"/>
      <c r="AJ684" s="192"/>
      <c r="AK684" s="192"/>
      <c r="AL684" s="138">
        <f t="shared" si="73"/>
        <v>1</v>
      </c>
      <c r="AN684" s="73"/>
      <c r="AO684" s="50"/>
      <c r="AP684" s="50"/>
      <c r="AQ684" s="50"/>
      <c r="AR684" s="50"/>
      <c r="AS684" s="50"/>
      <c r="AT684" s="50"/>
      <c r="AV684" s="50"/>
    </row>
    <row r="685" spans="1:48" ht="45" customHeight="1">
      <c r="A685" s="207"/>
      <c r="B685" s="209">
        <v>2020</v>
      </c>
      <c r="C685" s="192"/>
      <c r="D685" s="211"/>
      <c r="E685" s="210" t="s">
        <v>156</v>
      </c>
      <c r="F685" s="192"/>
      <c r="G685" s="211"/>
      <c r="H685" s="211" t="s">
        <v>1934</v>
      </c>
      <c r="I685" s="232" t="s">
        <v>134</v>
      </c>
      <c r="J685" s="232" t="s">
        <v>165</v>
      </c>
      <c r="K685" s="184"/>
      <c r="L685" s="235"/>
      <c r="M685" s="235"/>
      <c r="N685" s="206" t="s">
        <v>1949</v>
      </c>
      <c r="O685" s="239" t="s">
        <v>1936</v>
      </c>
      <c r="P685" s="260" t="s">
        <v>1081</v>
      </c>
      <c r="Q685" s="255">
        <v>306698793</v>
      </c>
      <c r="R685" s="187"/>
      <c r="S685" s="188"/>
      <c r="T685" s="49">
        <v>0</v>
      </c>
      <c r="U685" s="239">
        <v>0</v>
      </c>
      <c r="V685" s="251">
        <f t="shared" si="75"/>
        <v>306698793</v>
      </c>
      <c r="W685" s="258">
        <v>306698793</v>
      </c>
      <c r="X685" s="189"/>
      <c r="Y685" s="135"/>
      <c r="Z685" s="189"/>
      <c r="AA685" s="190"/>
      <c r="AB685" s="190"/>
      <c r="AC685" s="190"/>
      <c r="AD685" s="185"/>
      <c r="AE685" s="191"/>
      <c r="AF685" s="189"/>
      <c r="AG685" s="186"/>
      <c r="AH685" s="192"/>
      <c r="AI685" s="192"/>
      <c r="AJ685" s="192"/>
      <c r="AK685" s="192"/>
      <c r="AL685" s="138">
        <f t="shared" si="73"/>
        <v>1</v>
      </c>
      <c r="AN685" s="73"/>
      <c r="AO685" s="50"/>
      <c r="AP685" s="50"/>
      <c r="AQ685" s="50"/>
      <c r="AR685" s="50"/>
      <c r="AS685" s="50"/>
      <c r="AT685" s="50"/>
      <c r="AV685" s="50"/>
    </row>
    <row r="686" spans="1:48" ht="45" customHeight="1">
      <c r="A686" s="207">
        <v>441</v>
      </c>
      <c r="B686" s="209">
        <v>2020</v>
      </c>
      <c r="C686" s="131" t="s">
        <v>353</v>
      </c>
      <c r="D686" s="210" t="s">
        <v>1770</v>
      </c>
      <c r="E686" s="210" t="s">
        <v>138</v>
      </c>
      <c r="F686" s="131" t="s">
        <v>141</v>
      </c>
      <c r="G686" s="210" t="s">
        <v>165</v>
      </c>
      <c r="H686" s="211" t="s">
        <v>1791</v>
      </c>
      <c r="I686" s="232" t="s">
        <v>134</v>
      </c>
      <c r="J686" s="232" t="s">
        <v>165</v>
      </c>
      <c r="K686" s="184"/>
      <c r="L686" s="235"/>
      <c r="M686" s="235"/>
      <c r="N686" s="206" t="s">
        <v>1949</v>
      </c>
      <c r="O686" s="255" t="s">
        <v>1748</v>
      </c>
      <c r="P686" s="276" t="s">
        <v>1729</v>
      </c>
      <c r="Q686" s="255">
        <v>0</v>
      </c>
      <c r="R686" s="187"/>
      <c r="S686" s="188"/>
      <c r="T686" s="198"/>
      <c r="U686" s="247">
        <v>14084279</v>
      </c>
      <c r="V686" s="252">
        <f t="shared" si="75"/>
        <v>14084279</v>
      </c>
      <c r="W686" s="258">
        <v>0</v>
      </c>
      <c r="X686" s="189"/>
      <c r="Y686" s="135">
        <v>44158</v>
      </c>
      <c r="Z686" s="135">
        <v>44338</v>
      </c>
      <c r="AA686" s="136">
        <v>180</v>
      </c>
      <c r="AB686" s="190">
        <v>0</v>
      </c>
      <c r="AC686" s="136">
        <v>0</v>
      </c>
      <c r="AD686" s="185"/>
      <c r="AE686" s="191"/>
      <c r="AF686" s="189"/>
      <c r="AG686" s="186"/>
      <c r="AH686" s="192"/>
      <c r="AI686" s="192"/>
      <c r="AJ686" s="192"/>
      <c r="AK686" s="192"/>
      <c r="AL686" s="138">
        <f t="shared" si="73"/>
        <v>0</v>
      </c>
      <c r="AN686" s="73"/>
      <c r="AO686" s="50"/>
      <c r="AP686" s="50"/>
      <c r="AQ686" s="50"/>
      <c r="AR686" s="50"/>
      <c r="AS686" s="50"/>
      <c r="AT686" s="50"/>
      <c r="AV686" s="50"/>
    </row>
    <row r="687" spans="1:48" ht="45" customHeight="1">
      <c r="A687" s="199" t="s">
        <v>43</v>
      </c>
      <c r="B687" s="206"/>
      <c r="C687" s="199"/>
      <c r="D687" s="143"/>
      <c r="E687" s="219"/>
      <c r="F687" s="224"/>
      <c r="G687" s="224"/>
      <c r="H687" s="230"/>
      <c r="I687" s="230"/>
      <c r="J687" s="230"/>
      <c r="K687" s="143"/>
      <c r="L687" s="143"/>
      <c r="M687" s="230"/>
      <c r="N687" s="142"/>
      <c r="O687" s="144"/>
      <c r="P687" s="277"/>
      <c r="Q687" s="238">
        <f>SUM(Q9:Q605)</f>
        <v>48818449680</v>
      </c>
      <c r="R687" s="145">
        <f>SUM(R9:R605)</f>
        <v>24491672</v>
      </c>
      <c r="S687" s="145">
        <f>SUM(S9:S605)</f>
        <v>13</v>
      </c>
      <c r="T687" s="238">
        <f>SUM(T9:T605)</f>
        <v>476</v>
      </c>
      <c r="U687" s="238">
        <f>SUM(U9:U605)</f>
        <v>12650625369</v>
      </c>
      <c r="V687" s="238">
        <f>SUM(V14:V686)</f>
        <v>65755651520</v>
      </c>
      <c r="W687" s="238">
        <f>SUM(W14:W686)</f>
        <v>39478730875</v>
      </c>
      <c r="X687" s="142"/>
      <c r="Y687" s="142"/>
      <c r="Z687" s="142"/>
      <c r="AA687" s="142"/>
      <c r="AB687" s="142"/>
      <c r="AC687" s="142"/>
      <c r="AD687" s="144"/>
      <c r="AE687" s="146"/>
      <c r="AF687" s="142"/>
      <c r="AG687" s="147"/>
      <c r="AH687" s="142"/>
      <c r="AI687" s="142"/>
      <c r="AJ687" s="142"/>
      <c r="AK687" s="142"/>
      <c r="AL687" s="138">
        <f t="shared" si="73"/>
        <v>0.6003853655528345</v>
      </c>
      <c r="AN687" s="73">
        <f>IF(SUMPRODUCT((A$14:A687=A687)*(B$14:B687=B687)*(D$14:D687=D687))&gt;1,0,1)</f>
        <v>1</v>
      </c>
      <c r="AO687" s="50">
        <f t="shared" si="67"/>
        <v>1</v>
      </c>
      <c r="AP687" s="50">
        <f t="shared" si="68"/>
        <v>1</v>
      </c>
      <c r="AQ687" s="50">
        <f>IF(ISBLANK(G687),1,IFERROR(VLOOKUP(G687,Tipo!$C$12:$C$27,1,FALSE),"NO"))</f>
        <v>1</v>
      </c>
      <c r="AR687" s="50">
        <f t="shared" si="69"/>
        <v>1</v>
      </c>
      <c r="AS687" s="50">
        <f>IF(ISBLANK(K687),1,IFERROR(VLOOKUP(K687,Eje_Pilar_Prop!C497:C598,1,FALSE),"NO"))</f>
        <v>1</v>
      </c>
      <c r="AT687" s="50">
        <f t="shared" si="65"/>
        <v>1</v>
      </c>
      <c r="AU687" s="38">
        <f t="shared" si="70"/>
        <v>1</v>
      </c>
      <c r="AV687" s="50">
        <f t="shared" si="63"/>
        <v>1</v>
      </c>
    </row>
    <row r="688" spans="1:48" s="183" customFormat="1" ht="45" customHeight="1">
      <c r="A688" s="169"/>
      <c r="B688" s="205"/>
      <c r="C688" s="170"/>
      <c r="D688" s="169"/>
      <c r="E688" s="220"/>
      <c r="F688" s="169"/>
      <c r="G688" s="220"/>
      <c r="H688" s="169"/>
      <c r="I688" s="233"/>
      <c r="J688" s="233"/>
      <c r="K688" s="171"/>
      <c r="L688" s="236"/>
      <c r="M688" s="236"/>
      <c r="N688" s="172"/>
      <c r="O688" s="249"/>
      <c r="P688" s="278"/>
      <c r="Q688" s="256"/>
      <c r="R688" s="174"/>
      <c r="S688" s="175"/>
      <c r="T688" s="176"/>
      <c r="U688" s="248"/>
      <c r="V688" s="253"/>
      <c r="W688" s="307"/>
      <c r="X688" s="177"/>
      <c r="Y688" s="177"/>
      <c r="Z688" s="177"/>
      <c r="AA688" s="178"/>
      <c r="AB688" s="178"/>
      <c r="AC688" s="178"/>
      <c r="AD688" s="173"/>
      <c r="AE688" s="179"/>
      <c r="AF688" s="177"/>
      <c r="AG688" s="180"/>
      <c r="AH688" s="169"/>
      <c r="AI688" s="169"/>
      <c r="AJ688" s="169"/>
      <c r="AK688" s="169"/>
      <c r="AL688" s="181"/>
      <c r="AM688" s="182"/>
      <c r="AN688" s="73"/>
      <c r="AO688" s="50"/>
      <c r="AP688" s="50"/>
      <c r="AQ688" s="50"/>
      <c r="AR688" s="50"/>
      <c r="AS688" s="50"/>
      <c r="AT688" s="50"/>
      <c r="AU688" s="38"/>
      <c r="AV688" s="50"/>
    </row>
    <row r="689" spans="1:48" s="183" customFormat="1" ht="45" customHeight="1">
      <c r="A689" s="169"/>
      <c r="B689" s="205"/>
      <c r="C689" s="170"/>
      <c r="D689" s="169"/>
      <c r="E689" s="220"/>
      <c r="F689" s="169"/>
      <c r="G689" s="220"/>
      <c r="H689" s="169"/>
      <c r="I689" s="233"/>
      <c r="J689" s="233"/>
      <c r="K689" s="171"/>
      <c r="L689" s="236"/>
      <c r="M689" s="236"/>
      <c r="N689" s="172"/>
      <c r="O689" s="249"/>
      <c r="P689" s="278"/>
      <c r="Q689" s="256"/>
      <c r="R689" s="174"/>
      <c r="S689" s="175"/>
      <c r="T689" s="176"/>
      <c r="U689" s="248"/>
      <c r="V689" s="253"/>
      <c r="W689" s="307"/>
      <c r="X689" s="177"/>
      <c r="Y689" s="177"/>
      <c r="Z689" s="177"/>
      <c r="AA689" s="178"/>
      <c r="AB689" s="178"/>
      <c r="AC689" s="178"/>
      <c r="AD689" s="173"/>
      <c r="AE689" s="179"/>
      <c r="AF689" s="177"/>
      <c r="AG689" s="180"/>
      <c r="AH689" s="169"/>
      <c r="AI689" s="169"/>
      <c r="AJ689" s="169"/>
      <c r="AK689" s="169"/>
      <c r="AL689" s="181"/>
      <c r="AM689" s="182"/>
      <c r="AN689" s="73"/>
      <c r="AO689" s="50"/>
      <c r="AP689" s="50"/>
      <c r="AQ689" s="50"/>
      <c r="AR689" s="50"/>
      <c r="AS689" s="50"/>
      <c r="AT689" s="50"/>
      <c r="AU689" s="38"/>
      <c r="AV689" s="50"/>
    </row>
    <row r="690" spans="1:48" s="183" customFormat="1" ht="45" customHeight="1">
      <c r="A690" s="169"/>
      <c r="B690" s="205"/>
      <c r="C690" s="170"/>
      <c r="D690" s="169"/>
      <c r="E690" s="220"/>
      <c r="F690" s="169"/>
      <c r="G690" s="220"/>
      <c r="H690" s="169"/>
      <c r="I690" s="233"/>
      <c r="J690" s="233"/>
      <c r="K690" s="171"/>
      <c r="L690" s="236"/>
      <c r="M690" s="236"/>
      <c r="N690" s="172"/>
      <c r="O690" s="249"/>
      <c r="P690" s="278"/>
      <c r="Q690" s="256"/>
      <c r="R690" s="174"/>
      <c r="S690" s="175"/>
      <c r="T690" s="176"/>
      <c r="U690" s="248"/>
      <c r="V690" s="253"/>
      <c r="W690" s="307"/>
      <c r="X690" s="177"/>
      <c r="Y690" s="177"/>
      <c r="Z690" s="177"/>
      <c r="AA690" s="178"/>
      <c r="AB690" s="178"/>
      <c r="AC690" s="178"/>
      <c r="AD690" s="173"/>
      <c r="AE690" s="179"/>
      <c r="AF690" s="177"/>
      <c r="AG690" s="180"/>
      <c r="AH690" s="169"/>
      <c r="AI690" s="169"/>
      <c r="AJ690" s="169"/>
      <c r="AK690" s="169"/>
      <c r="AL690" s="181"/>
      <c r="AM690" s="182"/>
      <c r="AN690" s="73"/>
      <c r="AO690" s="50"/>
      <c r="AP690" s="50"/>
      <c r="AQ690" s="50"/>
      <c r="AR690" s="50"/>
      <c r="AS690" s="50"/>
      <c r="AT690" s="50"/>
      <c r="AU690" s="38"/>
      <c r="AV690" s="50"/>
    </row>
    <row r="691" spans="1:48" s="183" customFormat="1" ht="45" customHeight="1">
      <c r="A691" s="169"/>
      <c r="B691" s="205"/>
      <c r="C691" s="170"/>
      <c r="D691" s="169"/>
      <c r="E691" s="220"/>
      <c r="F691" s="169"/>
      <c r="G691" s="220"/>
      <c r="H691" s="169"/>
      <c r="I691" s="233"/>
      <c r="J691" s="233"/>
      <c r="K691" s="171"/>
      <c r="L691" s="236"/>
      <c r="M691" s="236"/>
      <c r="N691" s="172"/>
      <c r="O691" s="249"/>
      <c r="P691" s="278"/>
      <c r="Q691" s="256"/>
      <c r="R691" s="174"/>
      <c r="S691" s="175"/>
      <c r="T691" s="176"/>
      <c r="U691" s="248"/>
      <c r="V691" s="253"/>
      <c r="W691" s="307"/>
      <c r="X691" s="177"/>
      <c r="Y691" s="177"/>
      <c r="Z691" s="177"/>
      <c r="AA691" s="178"/>
      <c r="AB691" s="178"/>
      <c r="AC691" s="178"/>
      <c r="AD691" s="173"/>
      <c r="AE691" s="179"/>
      <c r="AF691" s="177"/>
      <c r="AG691" s="180"/>
      <c r="AH691" s="169"/>
      <c r="AI691" s="169"/>
      <c r="AJ691" s="169"/>
      <c r="AK691" s="169"/>
      <c r="AL691" s="181"/>
      <c r="AM691" s="182"/>
      <c r="AN691" s="73"/>
      <c r="AO691" s="50"/>
      <c r="AP691" s="50"/>
      <c r="AQ691" s="50"/>
      <c r="AR691" s="50"/>
      <c r="AS691" s="50"/>
      <c r="AT691" s="50"/>
      <c r="AU691" s="38"/>
      <c r="AV691" s="50"/>
    </row>
    <row r="692" spans="1:48" s="183" customFormat="1" ht="45" customHeight="1">
      <c r="A692" s="169"/>
      <c r="B692" s="205"/>
      <c r="C692" s="170"/>
      <c r="D692" s="169"/>
      <c r="E692" s="220"/>
      <c r="F692" s="169"/>
      <c r="G692" s="220"/>
      <c r="H692" s="169"/>
      <c r="I692" s="233"/>
      <c r="J692" s="233"/>
      <c r="K692" s="171"/>
      <c r="L692" s="236"/>
      <c r="M692" s="236"/>
      <c r="N692" s="172"/>
      <c r="O692" s="249"/>
      <c r="P692" s="278"/>
      <c r="Q692" s="256"/>
      <c r="R692" s="174"/>
      <c r="S692" s="175"/>
      <c r="T692" s="176"/>
      <c r="U692" s="248"/>
      <c r="V692" s="253"/>
      <c r="W692" s="307"/>
      <c r="X692" s="177"/>
      <c r="Y692" s="177"/>
      <c r="Z692" s="177"/>
      <c r="AA692" s="178"/>
      <c r="AB692" s="178"/>
      <c r="AC692" s="178"/>
      <c r="AD692" s="173"/>
      <c r="AE692" s="179"/>
      <c r="AF692" s="177"/>
      <c r="AG692" s="180"/>
      <c r="AH692" s="169"/>
      <c r="AI692" s="169"/>
      <c r="AJ692" s="169"/>
      <c r="AK692" s="169"/>
      <c r="AL692" s="181"/>
      <c r="AM692" s="182"/>
      <c r="AN692" s="73"/>
      <c r="AO692" s="50"/>
      <c r="AP692" s="50"/>
      <c r="AQ692" s="50"/>
      <c r="AR692" s="50"/>
      <c r="AS692" s="50"/>
      <c r="AT692" s="50"/>
      <c r="AU692" s="38"/>
      <c r="AV692" s="50"/>
    </row>
    <row r="693" spans="1:48" s="183" customFormat="1" ht="45" customHeight="1">
      <c r="A693" s="169"/>
      <c r="B693" s="205"/>
      <c r="C693" s="170"/>
      <c r="D693" s="169"/>
      <c r="E693" s="220"/>
      <c r="F693" s="169"/>
      <c r="G693" s="220"/>
      <c r="H693" s="169"/>
      <c r="I693" s="233"/>
      <c r="J693" s="233"/>
      <c r="K693" s="171"/>
      <c r="L693" s="236"/>
      <c r="M693" s="236"/>
      <c r="N693" s="172"/>
      <c r="O693" s="249"/>
      <c r="P693" s="278"/>
      <c r="Q693" s="256"/>
      <c r="R693" s="174"/>
      <c r="S693" s="175"/>
      <c r="T693" s="176"/>
      <c r="U693" s="248"/>
      <c r="V693" s="253"/>
      <c r="W693" s="307"/>
      <c r="X693" s="177"/>
      <c r="Y693" s="177"/>
      <c r="Z693" s="177"/>
      <c r="AA693" s="178"/>
      <c r="AB693" s="178"/>
      <c r="AC693" s="178"/>
      <c r="AD693" s="173"/>
      <c r="AE693" s="179"/>
      <c r="AF693" s="177"/>
      <c r="AG693" s="180"/>
      <c r="AH693" s="169"/>
      <c r="AI693" s="169"/>
      <c r="AJ693" s="169"/>
      <c r="AK693" s="169"/>
      <c r="AL693" s="181"/>
      <c r="AM693" s="182"/>
      <c r="AN693" s="73"/>
      <c r="AO693" s="50"/>
      <c r="AP693" s="50"/>
      <c r="AQ693" s="50"/>
      <c r="AR693" s="50"/>
      <c r="AS693" s="50"/>
      <c r="AT693" s="50"/>
      <c r="AU693" s="38"/>
      <c r="AV693" s="50"/>
    </row>
    <row r="694" spans="1:48" s="183" customFormat="1" ht="45" customHeight="1">
      <c r="A694" s="169"/>
      <c r="B694" s="205"/>
      <c r="C694" s="170"/>
      <c r="D694" s="169"/>
      <c r="E694" s="220"/>
      <c r="F694" s="169"/>
      <c r="G694" s="220"/>
      <c r="H694" s="169"/>
      <c r="I694" s="233"/>
      <c r="J694" s="233"/>
      <c r="K694" s="171"/>
      <c r="L694" s="236"/>
      <c r="M694" s="236"/>
      <c r="N694" s="172"/>
      <c r="O694" s="249"/>
      <c r="P694" s="278"/>
      <c r="Q694" s="256"/>
      <c r="R694" s="174"/>
      <c r="S694" s="175"/>
      <c r="T694" s="176"/>
      <c r="U694" s="248"/>
      <c r="V694" s="253"/>
      <c r="W694" s="307"/>
      <c r="X694" s="177"/>
      <c r="Y694" s="177"/>
      <c r="Z694" s="177"/>
      <c r="AA694" s="178"/>
      <c r="AB694" s="178"/>
      <c r="AC694" s="178"/>
      <c r="AD694" s="173"/>
      <c r="AE694" s="179"/>
      <c r="AF694" s="177"/>
      <c r="AG694" s="180"/>
      <c r="AH694" s="169"/>
      <c r="AI694" s="169"/>
      <c r="AJ694" s="169"/>
      <c r="AK694" s="169"/>
      <c r="AL694" s="181"/>
      <c r="AM694" s="182"/>
      <c r="AN694" s="73"/>
      <c r="AO694" s="50"/>
      <c r="AP694" s="50"/>
      <c r="AQ694" s="50"/>
      <c r="AR694" s="50"/>
      <c r="AS694" s="50"/>
      <c r="AT694" s="50"/>
      <c r="AU694" s="38"/>
      <c r="AV694" s="50"/>
    </row>
    <row r="695" spans="1:48" s="183" customFormat="1" ht="45" customHeight="1">
      <c r="A695" s="169"/>
      <c r="B695" s="205"/>
      <c r="C695" s="170"/>
      <c r="D695" s="169"/>
      <c r="E695" s="220"/>
      <c r="F695" s="169"/>
      <c r="G695" s="220"/>
      <c r="H695" s="169"/>
      <c r="I695" s="233"/>
      <c r="J695" s="233"/>
      <c r="K695" s="171"/>
      <c r="L695" s="236"/>
      <c r="M695" s="236"/>
      <c r="N695" s="172"/>
      <c r="O695" s="249"/>
      <c r="P695" s="278"/>
      <c r="Q695" s="256"/>
      <c r="R695" s="174"/>
      <c r="S695" s="175"/>
      <c r="T695" s="176"/>
      <c r="U695" s="248"/>
      <c r="V695" s="253"/>
      <c r="W695" s="307"/>
      <c r="X695" s="177"/>
      <c r="Y695" s="177"/>
      <c r="Z695" s="177"/>
      <c r="AA695" s="178"/>
      <c r="AB695" s="178"/>
      <c r="AC695" s="178"/>
      <c r="AD695" s="173"/>
      <c r="AE695" s="179"/>
      <c r="AF695" s="177"/>
      <c r="AG695" s="180"/>
      <c r="AH695" s="169"/>
      <c r="AI695" s="169"/>
      <c r="AJ695" s="169"/>
      <c r="AK695" s="169"/>
      <c r="AL695" s="181"/>
      <c r="AM695" s="182"/>
      <c r="AN695" s="73"/>
      <c r="AO695" s="50"/>
      <c r="AP695" s="50"/>
      <c r="AQ695" s="50"/>
      <c r="AR695" s="50"/>
      <c r="AS695" s="50"/>
      <c r="AT695" s="50"/>
      <c r="AU695" s="38"/>
      <c r="AV695" s="50"/>
    </row>
    <row r="696" spans="1:48" s="183" customFormat="1" ht="45" customHeight="1">
      <c r="A696" s="169"/>
      <c r="B696" s="205"/>
      <c r="C696" s="170"/>
      <c r="D696" s="169"/>
      <c r="E696" s="220"/>
      <c r="F696" s="169"/>
      <c r="G696" s="220"/>
      <c r="H696" s="169"/>
      <c r="I696" s="233"/>
      <c r="J696" s="233"/>
      <c r="K696" s="171"/>
      <c r="L696" s="236"/>
      <c r="M696" s="236"/>
      <c r="N696" s="172"/>
      <c r="O696" s="249"/>
      <c r="P696" s="278"/>
      <c r="Q696" s="256"/>
      <c r="R696" s="174"/>
      <c r="S696" s="175"/>
      <c r="T696" s="176"/>
      <c r="U696" s="248"/>
      <c r="V696" s="253"/>
      <c r="W696" s="307"/>
      <c r="X696" s="177"/>
      <c r="Y696" s="177"/>
      <c r="Z696" s="177"/>
      <c r="AA696" s="178"/>
      <c r="AB696" s="178"/>
      <c r="AC696" s="178"/>
      <c r="AD696" s="173"/>
      <c r="AE696" s="179"/>
      <c r="AF696" s="177"/>
      <c r="AG696" s="180"/>
      <c r="AH696" s="169"/>
      <c r="AI696" s="169"/>
      <c r="AJ696" s="169"/>
      <c r="AK696" s="169"/>
      <c r="AL696" s="181"/>
      <c r="AM696" s="182"/>
      <c r="AN696" s="73"/>
      <c r="AO696" s="50"/>
      <c r="AP696" s="50"/>
      <c r="AQ696" s="50"/>
      <c r="AR696" s="50"/>
      <c r="AS696" s="50"/>
      <c r="AT696" s="50"/>
      <c r="AU696" s="38"/>
      <c r="AV696" s="50"/>
    </row>
    <row r="697" spans="1:48" s="183" customFormat="1" ht="45" customHeight="1">
      <c r="A697" s="169"/>
      <c r="B697" s="205"/>
      <c r="C697" s="170"/>
      <c r="D697" s="169"/>
      <c r="E697" s="220"/>
      <c r="F697" s="169"/>
      <c r="G697" s="220"/>
      <c r="H697" s="169"/>
      <c r="I697" s="233"/>
      <c r="J697" s="233"/>
      <c r="K697" s="171"/>
      <c r="L697" s="236"/>
      <c r="M697" s="236"/>
      <c r="N697" s="172"/>
      <c r="O697" s="249"/>
      <c r="P697" s="278"/>
      <c r="Q697" s="256"/>
      <c r="R697" s="174"/>
      <c r="S697" s="175"/>
      <c r="T697" s="176"/>
      <c r="U697" s="248"/>
      <c r="V697" s="253"/>
      <c r="W697" s="307"/>
      <c r="X697" s="177"/>
      <c r="Y697" s="177"/>
      <c r="Z697" s="177"/>
      <c r="AA697" s="178"/>
      <c r="AB697" s="178"/>
      <c r="AC697" s="178"/>
      <c r="AD697" s="173"/>
      <c r="AE697" s="179"/>
      <c r="AF697" s="177"/>
      <c r="AG697" s="180"/>
      <c r="AH697" s="169"/>
      <c r="AI697" s="169"/>
      <c r="AJ697" s="169"/>
      <c r="AK697" s="169"/>
      <c r="AL697" s="181"/>
      <c r="AM697" s="182"/>
      <c r="AN697" s="73"/>
      <c r="AO697" s="50"/>
      <c r="AP697" s="50"/>
      <c r="AQ697" s="50"/>
      <c r="AR697" s="50"/>
      <c r="AS697" s="50"/>
      <c r="AT697" s="50"/>
      <c r="AU697" s="38"/>
      <c r="AV697" s="50"/>
    </row>
    <row r="698" spans="1:48" s="183" customFormat="1" ht="45" customHeight="1">
      <c r="A698" s="169"/>
      <c r="B698" s="205"/>
      <c r="C698" s="170"/>
      <c r="D698" s="169"/>
      <c r="E698" s="220"/>
      <c r="F698" s="169"/>
      <c r="G698" s="220"/>
      <c r="H698" s="169"/>
      <c r="I698" s="233"/>
      <c r="J698" s="233"/>
      <c r="K698" s="171"/>
      <c r="L698" s="236"/>
      <c r="M698" s="236"/>
      <c r="N698" s="172"/>
      <c r="O698" s="249"/>
      <c r="P698" s="278"/>
      <c r="Q698" s="256"/>
      <c r="R698" s="174"/>
      <c r="S698" s="175"/>
      <c r="T698" s="176"/>
      <c r="U698" s="248"/>
      <c r="V698" s="253"/>
      <c r="W698" s="307"/>
      <c r="X698" s="177"/>
      <c r="Y698" s="177"/>
      <c r="Z698" s="177"/>
      <c r="AA698" s="178"/>
      <c r="AB698" s="178"/>
      <c r="AC698" s="178"/>
      <c r="AD698" s="173"/>
      <c r="AE698" s="179"/>
      <c r="AF698" s="177"/>
      <c r="AG698" s="180"/>
      <c r="AH698" s="169"/>
      <c r="AI698" s="169"/>
      <c r="AJ698" s="169"/>
      <c r="AK698" s="169"/>
      <c r="AL698" s="181"/>
      <c r="AM698" s="182"/>
      <c r="AN698" s="73"/>
      <c r="AO698" s="50"/>
      <c r="AP698" s="50"/>
      <c r="AQ698" s="50"/>
      <c r="AR698" s="50"/>
      <c r="AS698" s="50"/>
      <c r="AT698" s="50"/>
      <c r="AU698" s="38"/>
      <c r="AV698" s="50"/>
    </row>
    <row r="699" spans="1:48" s="183" customFormat="1" ht="45" customHeight="1">
      <c r="A699" s="169"/>
      <c r="B699" s="205"/>
      <c r="C699" s="170"/>
      <c r="D699" s="169"/>
      <c r="E699" s="220"/>
      <c r="F699" s="169"/>
      <c r="G699" s="220"/>
      <c r="H699" s="169"/>
      <c r="I699" s="233"/>
      <c r="J699" s="233"/>
      <c r="K699" s="171"/>
      <c r="L699" s="236"/>
      <c r="M699" s="236"/>
      <c r="N699" s="172"/>
      <c r="O699" s="249"/>
      <c r="P699" s="278"/>
      <c r="Q699" s="256"/>
      <c r="R699" s="174"/>
      <c r="S699" s="175"/>
      <c r="T699" s="176"/>
      <c r="U699" s="248"/>
      <c r="V699" s="253"/>
      <c r="W699" s="307"/>
      <c r="X699" s="177"/>
      <c r="Y699" s="177"/>
      <c r="Z699" s="177"/>
      <c r="AA699" s="178"/>
      <c r="AB699" s="178"/>
      <c r="AC699" s="178"/>
      <c r="AD699" s="173"/>
      <c r="AE699" s="179"/>
      <c r="AF699" s="177"/>
      <c r="AG699" s="180"/>
      <c r="AH699" s="169"/>
      <c r="AI699" s="169"/>
      <c r="AJ699" s="169"/>
      <c r="AK699" s="169"/>
      <c r="AL699" s="181"/>
      <c r="AM699" s="182"/>
      <c r="AN699" s="73"/>
      <c r="AO699" s="50"/>
      <c r="AP699" s="50"/>
      <c r="AQ699" s="50"/>
      <c r="AR699" s="50"/>
      <c r="AS699" s="50"/>
      <c r="AT699" s="50"/>
      <c r="AU699" s="38"/>
      <c r="AV699" s="50"/>
    </row>
    <row r="700" spans="1:48" s="183" customFormat="1" ht="45" customHeight="1">
      <c r="A700" s="169"/>
      <c r="B700" s="205"/>
      <c r="C700" s="170"/>
      <c r="D700" s="169"/>
      <c r="E700" s="220"/>
      <c r="F700" s="169"/>
      <c r="G700" s="220"/>
      <c r="H700" s="169"/>
      <c r="I700" s="233"/>
      <c r="J700" s="233"/>
      <c r="K700" s="171"/>
      <c r="L700" s="236"/>
      <c r="M700" s="236"/>
      <c r="N700" s="172"/>
      <c r="O700" s="249"/>
      <c r="P700" s="278"/>
      <c r="Q700" s="256"/>
      <c r="R700" s="174"/>
      <c r="S700" s="175"/>
      <c r="T700" s="176"/>
      <c r="U700" s="248"/>
      <c r="V700" s="253"/>
      <c r="W700" s="307"/>
      <c r="X700" s="177"/>
      <c r="Y700" s="177"/>
      <c r="Z700" s="177"/>
      <c r="AA700" s="178"/>
      <c r="AB700" s="178"/>
      <c r="AC700" s="178"/>
      <c r="AD700" s="173"/>
      <c r="AE700" s="179"/>
      <c r="AF700" s="177"/>
      <c r="AG700" s="180"/>
      <c r="AH700" s="169"/>
      <c r="AI700" s="169"/>
      <c r="AJ700" s="169"/>
      <c r="AK700" s="169"/>
      <c r="AL700" s="181"/>
      <c r="AM700" s="182"/>
      <c r="AN700" s="73"/>
      <c r="AO700" s="50"/>
      <c r="AP700" s="50"/>
      <c r="AQ700" s="50"/>
      <c r="AR700" s="50"/>
      <c r="AS700" s="50"/>
      <c r="AT700" s="50"/>
      <c r="AU700" s="38"/>
      <c r="AV700" s="50"/>
    </row>
    <row r="701" spans="1:48" s="183" customFormat="1" ht="45" customHeight="1">
      <c r="A701" s="169"/>
      <c r="B701" s="205"/>
      <c r="C701" s="170"/>
      <c r="D701" s="169"/>
      <c r="E701" s="220"/>
      <c r="F701" s="169"/>
      <c r="G701" s="220"/>
      <c r="H701" s="169"/>
      <c r="I701" s="233"/>
      <c r="J701" s="233"/>
      <c r="K701" s="171"/>
      <c r="L701" s="236"/>
      <c r="M701" s="236"/>
      <c r="N701" s="172"/>
      <c r="O701" s="249"/>
      <c r="P701" s="278"/>
      <c r="Q701" s="256"/>
      <c r="R701" s="174"/>
      <c r="S701" s="175"/>
      <c r="T701" s="176"/>
      <c r="U701" s="248"/>
      <c r="V701" s="253"/>
      <c r="W701" s="307"/>
      <c r="X701" s="177"/>
      <c r="Y701" s="177"/>
      <c r="Z701" s="177"/>
      <c r="AA701" s="178"/>
      <c r="AB701" s="178"/>
      <c r="AC701" s="178"/>
      <c r="AD701" s="173"/>
      <c r="AE701" s="179"/>
      <c r="AF701" s="177"/>
      <c r="AG701" s="180"/>
      <c r="AH701" s="169"/>
      <c r="AI701" s="169"/>
      <c r="AJ701" s="169"/>
      <c r="AK701" s="169"/>
      <c r="AL701" s="181"/>
      <c r="AM701" s="182"/>
      <c r="AN701" s="73"/>
      <c r="AO701" s="50"/>
      <c r="AP701" s="50"/>
      <c r="AQ701" s="50"/>
      <c r="AR701" s="50"/>
      <c r="AS701" s="50"/>
      <c r="AT701" s="50"/>
      <c r="AU701" s="38"/>
      <c r="AV701" s="50"/>
    </row>
    <row r="702" spans="1:48" s="183" customFormat="1" ht="45" customHeight="1">
      <c r="A702" s="169"/>
      <c r="B702" s="205"/>
      <c r="C702" s="170"/>
      <c r="D702" s="169"/>
      <c r="E702" s="220"/>
      <c r="F702" s="169"/>
      <c r="G702" s="220"/>
      <c r="H702" s="169"/>
      <c r="I702" s="233"/>
      <c r="J702" s="233"/>
      <c r="K702" s="171"/>
      <c r="L702" s="236"/>
      <c r="M702" s="236"/>
      <c r="N702" s="172"/>
      <c r="O702" s="249"/>
      <c r="P702" s="278"/>
      <c r="Q702" s="256"/>
      <c r="R702" s="174"/>
      <c r="S702" s="175"/>
      <c r="T702" s="176"/>
      <c r="U702" s="248"/>
      <c r="V702" s="253"/>
      <c r="W702" s="307"/>
      <c r="X702" s="177"/>
      <c r="Y702" s="177"/>
      <c r="Z702" s="177"/>
      <c r="AA702" s="178"/>
      <c r="AB702" s="178"/>
      <c r="AC702" s="178"/>
      <c r="AD702" s="173"/>
      <c r="AE702" s="179"/>
      <c r="AF702" s="177"/>
      <c r="AG702" s="180"/>
      <c r="AH702" s="169"/>
      <c r="AI702" s="169"/>
      <c r="AJ702" s="169"/>
      <c r="AK702" s="169"/>
      <c r="AL702" s="181"/>
      <c r="AM702" s="182"/>
      <c r="AN702" s="73"/>
      <c r="AO702" s="50"/>
      <c r="AP702" s="50"/>
      <c r="AQ702" s="50"/>
      <c r="AR702" s="50"/>
      <c r="AS702" s="50"/>
      <c r="AT702" s="50"/>
      <c r="AU702" s="38"/>
      <c r="AV702" s="50"/>
    </row>
    <row r="703" spans="1:48" s="183" customFormat="1" ht="45" customHeight="1">
      <c r="A703" s="169"/>
      <c r="B703" s="205"/>
      <c r="C703" s="170"/>
      <c r="D703" s="169"/>
      <c r="E703" s="220"/>
      <c r="F703" s="169"/>
      <c r="G703" s="220"/>
      <c r="H703" s="169"/>
      <c r="I703" s="233"/>
      <c r="J703" s="233"/>
      <c r="K703" s="171"/>
      <c r="L703" s="236"/>
      <c r="M703" s="236"/>
      <c r="N703" s="172"/>
      <c r="O703" s="249"/>
      <c r="P703" s="278"/>
      <c r="Q703" s="256"/>
      <c r="R703" s="174"/>
      <c r="S703" s="175"/>
      <c r="T703" s="176"/>
      <c r="U703" s="248"/>
      <c r="V703" s="253"/>
      <c r="W703" s="307"/>
      <c r="X703" s="177"/>
      <c r="Y703" s="177"/>
      <c r="Z703" s="177"/>
      <c r="AA703" s="178"/>
      <c r="AB703" s="178"/>
      <c r="AC703" s="178"/>
      <c r="AD703" s="173"/>
      <c r="AE703" s="179"/>
      <c r="AF703" s="177"/>
      <c r="AG703" s="180"/>
      <c r="AH703" s="169"/>
      <c r="AI703" s="169"/>
      <c r="AJ703" s="169"/>
      <c r="AK703" s="169"/>
      <c r="AL703" s="181"/>
      <c r="AM703" s="182"/>
      <c r="AN703" s="73"/>
      <c r="AO703" s="50"/>
      <c r="AP703" s="50"/>
      <c r="AQ703" s="50"/>
      <c r="AR703" s="50"/>
      <c r="AS703" s="50"/>
      <c r="AT703" s="50"/>
      <c r="AU703" s="38"/>
      <c r="AV703" s="50"/>
    </row>
    <row r="704" spans="1:48" s="183" customFormat="1" ht="45" customHeight="1">
      <c r="A704" s="169"/>
      <c r="B704" s="205"/>
      <c r="C704" s="170"/>
      <c r="D704" s="169"/>
      <c r="E704" s="220"/>
      <c r="F704" s="169"/>
      <c r="G704" s="220"/>
      <c r="H704" s="169"/>
      <c r="I704" s="233"/>
      <c r="J704" s="233"/>
      <c r="K704" s="171"/>
      <c r="L704" s="236"/>
      <c r="M704" s="236"/>
      <c r="N704" s="172"/>
      <c r="O704" s="249"/>
      <c r="P704" s="278"/>
      <c r="Q704" s="256"/>
      <c r="R704" s="174"/>
      <c r="S704" s="175"/>
      <c r="T704" s="176"/>
      <c r="U704" s="248"/>
      <c r="V704" s="253"/>
      <c r="W704" s="307"/>
      <c r="X704" s="177"/>
      <c r="Y704" s="177"/>
      <c r="Z704" s="177"/>
      <c r="AA704" s="178"/>
      <c r="AB704" s="178"/>
      <c r="AC704" s="178"/>
      <c r="AD704" s="173"/>
      <c r="AE704" s="179"/>
      <c r="AF704" s="177"/>
      <c r="AG704" s="180"/>
      <c r="AH704" s="169"/>
      <c r="AI704" s="169"/>
      <c r="AJ704" s="169"/>
      <c r="AK704" s="169"/>
      <c r="AL704" s="181"/>
      <c r="AM704" s="182"/>
      <c r="AN704" s="73"/>
      <c r="AO704" s="50"/>
      <c r="AP704" s="50"/>
      <c r="AQ704" s="50"/>
      <c r="AR704" s="50"/>
      <c r="AS704" s="50"/>
      <c r="AT704" s="50"/>
      <c r="AU704" s="38"/>
      <c r="AV704" s="50"/>
    </row>
    <row r="705" spans="1:48" s="183" customFormat="1" ht="45" customHeight="1">
      <c r="A705" s="169"/>
      <c r="B705" s="205"/>
      <c r="C705" s="170"/>
      <c r="D705" s="169"/>
      <c r="E705" s="220"/>
      <c r="F705" s="169"/>
      <c r="G705" s="220"/>
      <c r="H705" s="169"/>
      <c r="I705" s="233"/>
      <c r="J705" s="233"/>
      <c r="K705" s="171"/>
      <c r="L705" s="236"/>
      <c r="M705" s="236"/>
      <c r="N705" s="172"/>
      <c r="O705" s="249"/>
      <c r="P705" s="278"/>
      <c r="Q705" s="256"/>
      <c r="R705" s="174"/>
      <c r="S705" s="175"/>
      <c r="T705" s="176"/>
      <c r="U705" s="248"/>
      <c r="V705" s="253"/>
      <c r="W705" s="307"/>
      <c r="X705" s="177"/>
      <c r="Y705" s="177"/>
      <c r="Z705" s="177"/>
      <c r="AA705" s="178"/>
      <c r="AB705" s="178"/>
      <c r="AC705" s="178"/>
      <c r="AD705" s="173"/>
      <c r="AE705" s="179"/>
      <c r="AF705" s="177"/>
      <c r="AG705" s="180"/>
      <c r="AH705" s="169"/>
      <c r="AI705" s="169"/>
      <c r="AJ705" s="169"/>
      <c r="AK705" s="169"/>
      <c r="AL705" s="181"/>
      <c r="AM705" s="182"/>
      <c r="AN705" s="73"/>
      <c r="AO705" s="50"/>
      <c r="AP705" s="50"/>
      <c r="AQ705" s="50"/>
      <c r="AR705" s="50"/>
      <c r="AS705" s="50"/>
      <c r="AT705" s="50"/>
      <c r="AU705" s="38"/>
      <c r="AV705" s="50"/>
    </row>
    <row r="706" spans="1:48" s="183" customFormat="1" ht="45" customHeight="1">
      <c r="A706" s="169"/>
      <c r="B706" s="205"/>
      <c r="C706" s="170"/>
      <c r="D706" s="169"/>
      <c r="E706" s="220"/>
      <c r="F706" s="169"/>
      <c r="G706" s="220"/>
      <c r="H706" s="169"/>
      <c r="I706" s="233"/>
      <c r="J706" s="233"/>
      <c r="K706" s="171"/>
      <c r="L706" s="236"/>
      <c r="M706" s="236"/>
      <c r="N706" s="172"/>
      <c r="O706" s="249"/>
      <c r="P706" s="278"/>
      <c r="Q706" s="256"/>
      <c r="R706" s="174"/>
      <c r="S706" s="175"/>
      <c r="T706" s="176"/>
      <c r="U706" s="248"/>
      <c r="V706" s="253"/>
      <c r="W706" s="307"/>
      <c r="X706" s="177"/>
      <c r="Y706" s="177"/>
      <c r="Z706" s="177"/>
      <c r="AA706" s="178"/>
      <c r="AB706" s="178"/>
      <c r="AC706" s="178"/>
      <c r="AD706" s="173"/>
      <c r="AE706" s="179"/>
      <c r="AF706" s="177"/>
      <c r="AG706" s="180"/>
      <c r="AH706" s="169"/>
      <c r="AI706" s="169"/>
      <c r="AJ706" s="169"/>
      <c r="AK706" s="169"/>
      <c r="AL706" s="181"/>
      <c r="AM706" s="182"/>
      <c r="AN706" s="73"/>
      <c r="AO706" s="50"/>
      <c r="AP706" s="50"/>
      <c r="AQ706" s="50"/>
      <c r="AR706" s="50"/>
      <c r="AS706" s="50"/>
      <c r="AT706" s="50"/>
      <c r="AU706" s="38"/>
      <c r="AV706" s="50"/>
    </row>
    <row r="707" spans="1:48" s="183" customFormat="1" ht="45" customHeight="1">
      <c r="A707" s="169"/>
      <c r="B707" s="205"/>
      <c r="C707" s="170"/>
      <c r="D707" s="169"/>
      <c r="E707" s="220"/>
      <c r="F707" s="169"/>
      <c r="G707" s="220"/>
      <c r="H707" s="169"/>
      <c r="I707" s="233"/>
      <c r="J707" s="233"/>
      <c r="K707" s="171"/>
      <c r="L707" s="236"/>
      <c r="M707" s="236"/>
      <c r="N707" s="172"/>
      <c r="O707" s="249"/>
      <c r="P707" s="278"/>
      <c r="Q707" s="256"/>
      <c r="R707" s="174"/>
      <c r="S707" s="175"/>
      <c r="T707" s="176"/>
      <c r="U707" s="248"/>
      <c r="V707" s="253"/>
      <c r="W707" s="307"/>
      <c r="X707" s="177"/>
      <c r="Y707" s="177"/>
      <c r="Z707" s="177"/>
      <c r="AA707" s="178"/>
      <c r="AB707" s="178"/>
      <c r="AC707" s="178"/>
      <c r="AD707" s="173"/>
      <c r="AE707" s="179"/>
      <c r="AF707" s="177"/>
      <c r="AG707" s="180"/>
      <c r="AH707" s="169"/>
      <c r="AI707" s="169"/>
      <c r="AJ707" s="169"/>
      <c r="AK707" s="169"/>
      <c r="AL707" s="181"/>
      <c r="AM707" s="182"/>
      <c r="AN707" s="73"/>
      <c r="AO707" s="50"/>
      <c r="AP707" s="50"/>
      <c r="AQ707" s="50"/>
      <c r="AR707" s="50"/>
      <c r="AS707" s="50"/>
      <c r="AT707" s="50"/>
      <c r="AU707" s="38"/>
      <c r="AV707" s="50"/>
    </row>
    <row r="708" spans="1:48" s="183" customFormat="1" ht="45" customHeight="1">
      <c r="A708" s="169"/>
      <c r="B708" s="205"/>
      <c r="C708" s="170"/>
      <c r="D708" s="169"/>
      <c r="E708" s="220"/>
      <c r="F708" s="169"/>
      <c r="G708" s="220"/>
      <c r="H708" s="169"/>
      <c r="I708" s="233"/>
      <c r="J708" s="233"/>
      <c r="K708" s="171"/>
      <c r="L708" s="236"/>
      <c r="M708" s="236"/>
      <c r="N708" s="172"/>
      <c r="O708" s="249"/>
      <c r="P708" s="278"/>
      <c r="Q708" s="256"/>
      <c r="R708" s="174"/>
      <c r="S708" s="175"/>
      <c r="T708" s="176"/>
      <c r="U708" s="248"/>
      <c r="V708" s="253"/>
      <c r="W708" s="307"/>
      <c r="X708" s="177"/>
      <c r="Y708" s="177"/>
      <c r="Z708" s="177"/>
      <c r="AA708" s="178"/>
      <c r="AB708" s="178"/>
      <c r="AC708" s="178"/>
      <c r="AD708" s="173"/>
      <c r="AE708" s="179"/>
      <c r="AF708" s="177"/>
      <c r="AG708" s="180"/>
      <c r="AH708" s="169"/>
      <c r="AI708" s="169"/>
      <c r="AJ708" s="169"/>
      <c r="AK708" s="169"/>
      <c r="AL708" s="181"/>
      <c r="AM708" s="182"/>
      <c r="AN708" s="73"/>
      <c r="AO708" s="50"/>
      <c r="AP708" s="50"/>
      <c r="AQ708" s="50"/>
      <c r="AR708" s="50"/>
      <c r="AS708" s="50"/>
      <c r="AT708" s="50"/>
      <c r="AU708" s="38"/>
      <c r="AV708" s="50"/>
    </row>
    <row r="709" spans="1:48" s="183" customFormat="1" ht="45" customHeight="1">
      <c r="A709" s="169"/>
      <c r="B709" s="205"/>
      <c r="C709" s="170"/>
      <c r="D709" s="169"/>
      <c r="E709" s="220"/>
      <c r="F709" s="169"/>
      <c r="G709" s="220"/>
      <c r="H709" s="169"/>
      <c r="I709" s="233"/>
      <c r="J709" s="233"/>
      <c r="K709" s="171"/>
      <c r="L709" s="236"/>
      <c r="M709" s="236"/>
      <c r="N709" s="172"/>
      <c r="O709" s="249"/>
      <c r="P709" s="278"/>
      <c r="Q709" s="256"/>
      <c r="R709" s="174"/>
      <c r="S709" s="175"/>
      <c r="T709" s="176"/>
      <c r="U709" s="248"/>
      <c r="V709" s="253"/>
      <c r="W709" s="307"/>
      <c r="X709" s="177"/>
      <c r="Y709" s="177"/>
      <c r="Z709" s="177"/>
      <c r="AA709" s="178"/>
      <c r="AB709" s="178"/>
      <c r="AC709" s="178"/>
      <c r="AD709" s="173"/>
      <c r="AE709" s="179"/>
      <c r="AF709" s="177"/>
      <c r="AG709" s="180"/>
      <c r="AH709" s="169"/>
      <c r="AI709" s="169"/>
      <c r="AJ709" s="169"/>
      <c r="AK709" s="169"/>
      <c r="AL709" s="181"/>
      <c r="AM709" s="182"/>
      <c r="AN709" s="73"/>
      <c r="AO709" s="50"/>
      <c r="AP709" s="50"/>
      <c r="AQ709" s="50"/>
      <c r="AR709" s="50"/>
      <c r="AS709" s="50"/>
      <c r="AT709" s="50"/>
      <c r="AU709" s="38"/>
      <c r="AV709" s="50"/>
    </row>
    <row r="710" spans="1:48" s="183" customFormat="1" ht="45" customHeight="1">
      <c r="A710" s="169"/>
      <c r="B710" s="205"/>
      <c r="C710" s="170"/>
      <c r="D710" s="169"/>
      <c r="E710" s="220"/>
      <c r="F710" s="169"/>
      <c r="G710" s="220"/>
      <c r="H710" s="169"/>
      <c r="I710" s="233"/>
      <c r="J710" s="233"/>
      <c r="K710" s="171"/>
      <c r="L710" s="236"/>
      <c r="M710" s="236"/>
      <c r="N710" s="172"/>
      <c r="O710" s="249"/>
      <c r="P710" s="278"/>
      <c r="Q710" s="256"/>
      <c r="R710" s="174"/>
      <c r="S710" s="175"/>
      <c r="T710" s="176"/>
      <c r="U710" s="248"/>
      <c r="V710" s="253"/>
      <c r="W710" s="307"/>
      <c r="X710" s="177"/>
      <c r="Y710" s="177"/>
      <c r="Z710" s="177"/>
      <c r="AA710" s="178"/>
      <c r="AB710" s="178"/>
      <c r="AC710" s="178"/>
      <c r="AD710" s="173"/>
      <c r="AE710" s="179"/>
      <c r="AF710" s="177"/>
      <c r="AG710" s="180"/>
      <c r="AH710" s="169"/>
      <c r="AI710" s="169"/>
      <c r="AJ710" s="169"/>
      <c r="AK710" s="169"/>
      <c r="AL710" s="181"/>
      <c r="AM710" s="182"/>
      <c r="AN710" s="73"/>
      <c r="AO710" s="50"/>
      <c r="AP710" s="50"/>
      <c r="AQ710" s="50"/>
      <c r="AR710" s="50"/>
      <c r="AS710" s="50"/>
      <c r="AT710" s="50"/>
      <c r="AU710" s="38"/>
      <c r="AV710" s="50"/>
    </row>
    <row r="711" spans="1:48" s="183" customFormat="1" ht="45" customHeight="1">
      <c r="A711" s="169"/>
      <c r="B711" s="205"/>
      <c r="C711" s="170"/>
      <c r="D711" s="169"/>
      <c r="E711" s="220"/>
      <c r="F711" s="169"/>
      <c r="G711" s="220"/>
      <c r="H711" s="169"/>
      <c r="I711" s="233"/>
      <c r="J711" s="233"/>
      <c r="K711" s="171"/>
      <c r="L711" s="236"/>
      <c r="M711" s="236"/>
      <c r="N711" s="172"/>
      <c r="O711" s="249"/>
      <c r="P711" s="278"/>
      <c r="Q711" s="256"/>
      <c r="R711" s="174"/>
      <c r="S711" s="175"/>
      <c r="T711" s="176"/>
      <c r="U711" s="248"/>
      <c r="V711" s="253"/>
      <c r="W711" s="307"/>
      <c r="X711" s="177"/>
      <c r="Y711" s="177"/>
      <c r="Z711" s="177"/>
      <c r="AA711" s="178"/>
      <c r="AB711" s="178"/>
      <c r="AC711" s="178"/>
      <c r="AD711" s="173"/>
      <c r="AE711" s="179"/>
      <c r="AF711" s="177"/>
      <c r="AG711" s="180"/>
      <c r="AH711" s="169"/>
      <c r="AI711" s="169"/>
      <c r="AJ711" s="169"/>
      <c r="AK711" s="169"/>
      <c r="AL711" s="181"/>
      <c r="AM711" s="182"/>
      <c r="AN711" s="73"/>
      <c r="AO711" s="50"/>
      <c r="AP711" s="50"/>
      <c r="AQ711" s="50"/>
      <c r="AR711" s="50"/>
      <c r="AS711" s="50"/>
      <c r="AT711" s="50"/>
      <c r="AU711" s="38"/>
      <c r="AV711" s="50"/>
    </row>
    <row r="712" spans="1:48" s="183" customFormat="1" ht="45" customHeight="1">
      <c r="A712" s="169"/>
      <c r="B712" s="205"/>
      <c r="C712" s="170"/>
      <c r="D712" s="169"/>
      <c r="E712" s="220"/>
      <c r="F712" s="169"/>
      <c r="G712" s="220"/>
      <c r="H712" s="169"/>
      <c r="I712" s="233"/>
      <c r="J712" s="233"/>
      <c r="K712" s="171"/>
      <c r="L712" s="236"/>
      <c r="M712" s="236"/>
      <c r="N712" s="172"/>
      <c r="O712" s="249"/>
      <c r="P712" s="278"/>
      <c r="Q712" s="256"/>
      <c r="R712" s="174"/>
      <c r="S712" s="175"/>
      <c r="T712" s="176"/>
      <c r="U712" s="248"/>
      <c r="V712" s="253"/>
      <c r="W712" s="307"/>
      <c r="X712" s="177"/>
      <c r="Y712" s="177"/>
      <c r="Z712" s="177"/>
      <c r="AA712" s="178"/>
      <c r="AB712" s="178"/>
      <c r="AC712" s="178"/>
      <c r="AD712" s="173"/>
      <c r="AE712" s="179"/>
      <c r="AF712" s="177"/>
      <c r="AG712" s="180"/>
      <c r="AH712" s="169"/>
      <c r="AI712" s="169"/>
      <c r="AJ712" s="169"/>
      <c r="AK712" s="169"/>
      <c r="AL712" s="181"/>
      <c r="AM712" s="182"/>
      <c r="AN712" s="73"/>
      <c r="AO712" s="50"/>
      <c r="AP712" s="50"/>
      <c r="AQ712" s="50"/>
      <c r="AR712" s="50"/>
      <c r="AS712" s="50"/>
      <c r="AT712" s="50"/>
      <c r="AU712" s="38"/>
      <c r="AV712" s="50"/>
    </row>
    <row r="713" spans="1:48" s="183" customFormat="1" ht="45" customHeight="1">
      <c r="A713" s="169"/>
      <c r="B713" s="205"/>
      <c r="C713" s="170"/>
      <c r="D713" s="169"/>
      <c r="E713" s="220"/>
      <c r="F713" s="169"/>
      <c r="G713" s="220"/>
      <c r="H713" s="169"/>
      <c r="I713" s="233"/>
      <c r="J713" s="233"/>
      <c r="K713" s="171"/>
      <c r="L713" s="236"/>
      <c r="M713" s="236"/>
      <c r="N713" s="172"/>
      <c r="O713" s="249"/>
      <c r="P713" s="278"/>
      <c r="Q713" s="256"/>
      <c r="R713" s="174"/>
      <c r="S713" s="175"/>
      <c r="T713" s="176"/>
      <c r="U713" s="248"/>
      <c r="V713" s="253"/>
      <c r="W713" s="307"/>
      <c r="X713" s="177"/>
      <c r="Y713" s="177"/>
      <c r="Z713" s="177"/>
      <c r="AA713" s="178"/>
      <c r="AB713" s="178"/>
      <c r="AC713" s="178"/>
      <c r="AD713" s="173"/>
      <c r="AE713" s="179"/>
      <c r="AF713" s="177"/>
      <c r="AG713" s="180"/>
      <c r="AH713" s="169"/>
      <c r="AI713" s="169"/>
      <c r="AJ713" s="169"/>
      <c r="AK713" s="169"/>
      <c r="AL713" s="181"/>
      <c r="AM713" s="182"/>
      <c r="AN713" s="73"/>
      <c r="AO713" s="50"/>
      <c r="AP713" s="50"/>
      <c r="AQ713" s="50"/>
      <c r="AR713" s="50"/>
      <c r="AS713" s="50"/>
      <c r="AT713" s="50"/>
      <c r="AU713" s="38"/>
      <c r="AV713" s="50"/>
    </row>
    <row r="714" spans="1:48" s="183" customFormat="1" ht="45" customHeight="1">
      <c r="A714" s="169"/>
      <c r="B714" s="205"/>
      <c r="C714" s="170"/>
      <c r="D714" s="169"/>
      <c r="E714" s="220"/>
      <c r="F714" s="169"/>
      <c r="G714" s="220"/>
      <c r="H714" s="169"/>
      <c r="I714" s="233"/>
      <c r="J714" s="233"/>
      <c r="K714" s="171"/>
      <c r="L714" s="236"/>
      <c r="M714" s="236"/>
      <c r="N714" s="172"/>
      <c r="O714" s="249"/>
      <c r="P714" s="278"/>
      <c r="Q714" s="256"/>
      <c r="R714" s="174"/>
      <c r="S714" s="175"/>
      <c r="T714" s="176"/>
      <c r="U714" s="248"/>
      <c r="V714" s="253"/>
      <c r="W714" s="307"/>
      <c r="X714" s="177"/>
      <c r="Y714" s="177"/>
      <c r="Z714" s="177"/>
      <c r="AA714" s="178"/>
      <c r="AB714" s="178"/>
      <c r="AC714" s="178"/>
      <c r="AD714" s="173"/>
      <c r="AE714" s="179"/>
      <c r="AF714" s="177"/>
      <c r="AG714" s="180"/>
      <c r="AH714" s="169"/>
      <c r="AI714" s="169"/>
      <c r="AJ714" s="169"/>
      <c r="AK714" s="169"/>
      <c r="AL714" s="181"/>
      <c r="AM714" s="182"/>
      <c r="AN714" s="73"/>
      <c r="AO714" s="50"/>
      <c r="AP714" s="50"/>
      <c r="AQ714" s="50"/>
      <c r="AR714" s="50"/>
      <c r="AS714" s="50"/>
      <c r="AT714" s="50"/>
      <c r="AU714" s="38"/>
      <c r="AV714" s="50"/>
    </row>
    <row r="715" spans="1:48" s="183" customFormat="1" ht="45" customHeight="1">
      <c r="A715" s="169"/>
      <c r="B715" s="205"/>
      <c r="C715" s="170"/>
      <c r="D715" s="169"/>
      <c r="E715" s="220"/>
      <c r="F715" s="169"/>
      <c r="G715" s="220"/>
      <c r="H715" s="169"/>
      <c r="I715" s="233"/>
      <c r="J715" s="233"/>
      <c r="K715" s="171"/>
      <c r="L715" s="236"/>
      <c r="M715" s="236"/>
      <c r="N715" s="172"/>
      <c r="O715" s="249"/>
      <c r="P715" s="278"/>
      <c r="Q715" s="256"/>
      <c r="R715" s="174"/>
      <c r="S715" s="175"/>
      <c r="T715" s="176"/>
      <c r="U715" s="248"/>
      <c r="V715" s="253"/>
      <c r="W715" s="307"/>
      <c r="X715" s="177"/>
      <c r="Y715" s="177"/>
      <c r="Z715" s="177"/>
      <c r="AA715" s="178"/>
      <c r="AB715" s="178"/>
      <c r="AC715" s="178"/>
      <c r="AD715" s="173"/>
      <c r="AE715" s="179"/>
      <c r="AF715" s="177"/>
      <c r="AG715" s="180"/>
      <c r="AH715" s="169"/>
      <c r="AI715" s="169"/>
      <c r="AJ715" s="169"/>
      <c r="AK715" s="169"/>
      <c r="AL715" s="181"/>
      <c r="AM715" s="182"/>
      <c r="AN715" s="73"/>
      <c r="AO715" s="50"/>
      <c r="AP715" s="50"/>
      <c r="AQ715" s="50"/>
      <c r="AR715" s="50"/>
      <c r="AS715" s="50"/>
      <c r="AT715" s="50"/>
      <c r="AU715" s="38"/>
      <c r="AV715" s="50"/>
    </row>
    <row r="716" spans="1:48" s="183" customFormat="1" ht="45" customHeight="1">
      <c r="A716" s="169"/>
      <c r="B716" s="205"/>
      <c r="C716" s="170"/>
      <c r="D716" s="169"/>
      <c r="E716" s="220"/>
      <c r="F716" s="169"/>
      <c r="G716" s="220"/>
      <c r="H716" s="169"/>
      <c r="I716" s="233"/>
      <c r="J716" s="233"/>
      <c r="K716" s="171"/>
      <c r="L716" s="236"/>
      <c r="M716" s="236"/>
      <c r="N716" s="172"/>
      <c r="O716" s="249"/>
      <c r="P716" s="278"/>
      <c r="Q716" s="256"/>
      <c r="R716" s="174"/>
      <c r="S716" s="175"/>
      <c r="T716" s="176"/>
      <c r="U716" s="248"/>
      <c r="V716" s="253"/>
      <c r="W716" s="307"/>
      <c r="X716" s="177"/>
      <c r="Y716" s="177"/>
      <c r="Z716" s="177"/>
      <c r="AA716" s="178"/>
      <c r="AB716" s="178"/>
      <c r="AC716" s="178"/>
      <c r="AD716" s="173"/>
      <c r="AE716" s="179"/>
      <c r="AF716" s="177"/>
      <c r="AG716" s="180"/>
      <c r="AH716" s="169"/>
      <c r="AI716" s="169"/>
      <c r="AJ716" s="169"/>
      <c r="AK716" s="169"/>
      <c r="AL716" s="181"/>
      <c r="AM716" s="182"/>
      <c r="AN716" s="73"/>
      <c r="AO716" s="50"/>
      <c r="AP716" s="50"/>
      <c r="AQ716" s="50"/>
      <c r="AR716" s="50"/>
      <c r="AS716" s="50"/>
      <c r="AT716" s="50"/>
      <c r="AU716" s="38"/>
      <c r="AV716" s="50"/>
    </row>
    <row r="717" spans="1:48" s="183" customFormat="1" ht="45" customHeight="1">
      <c r="A717" s="169"/>
      <c r="B717" s="205"/>
      <c r="C717" s="170"/>
      <c r="D717" s="169"/>
      <c r="E717" s="220"/>
      <c r="F717" s="169"/>
      <c r="G717" s="220"/>
      <c r="H717" s="169"/>
      <c r="I717" s="233"/>
      <c r="J717" s="233"/>
      <c r="K717" s="171"/>
      <c r="L717" s="236"/>
      <c r="M717" s="236"/>
      <c r="N717" s="172"/>
      <c r="O717" s="249"/>
      <c r="P717" s="278"/>
      <c r="Q717" s="256"/>
      <c r="R717" s="174"/>
      <c r="S717" s="175"/>
      <c r="T717" s="176"/>
      <c r="U717" s="248"/>
      <c r="V717" s="253"/>
      <c r="W717" s="307"/>
      <c r="X717" s="177"/>
      <c r="Y717" s="177"/>
      <c r="Z717" s="177"/>
      <c r="AA717" s="178"/>
      <c r="AB717" s="178"/>
      <c r="AC717" s="178"/>
      <c r="AD717" s="173"/>
      <c r="AE717" s="179"/>
      <c r="AF717" s="177"/>
      <c r="AG717" s="180"/>
      <c r="AH717" s="169"/>
      <c r="AI717" s="169"/>
      <c r="AJ717" s="169"/>
      <c r="AK717" s="169"/>
      <c r="AL717" s="181"/>
      <c r="AM717" s="182"/>
      <c r="AN717" s="73"/>
      <c r="AO717" s="50"/>
      <c r="AP717" s="50"/>
      <c r="AQ717" s="50"/>
      <c r="AR717" s="50"/>
      <c r="AS717" s="50"/>
      <c r="AT717" s="50"/>
      <c r="AU717" s="38"/>
      <c r="AV717" s="50"/>
    </row>
    <row r="718" spans="1:48" s="183" customFormat="1" ht="45" customHeight="1">
      <c r="A718" s="169"/>
      <c r="B718" s="205"/>
      <c r="C718" s="170"/>
      <c r="D718" s="169"/>
      <c r="E718" s="220"/>
      <c r="F718" s="169"/>
      <c r="G718" s="220"/>
      <c r="H718" s="169"/>
      <c r="I718" s="233"/>
      <c r="J718" s="233"/>
      <c r="K718" s="171"/>
      <c r="L718" s="236"/>
      <c r="M718" s="236"/>
      <c r="N718" s="172"/>
      <c r="O718" s="249"/>
      <c r="P718" s="278"/>
      <c r="Q718" s="256"/>
      <c r="R718" s="174"/>
      <c r="S718" s="175"/>
      <c r="T718" s="176"/>
      <c r="U718" s="248"/>
      <c r="V718" s="253"/>
      <c r="W718" s="307"/>
      <c r="X718" s="177"/>
      <c r="Y718" s="177"/>
      <c r="Z718" s="177"/>
      <c r="AA718" s="178"/>
      <c r="AB718" s="178"/>
      <c r="AC718" s="178"/>
      <c r="AD718" s="173"/>
      <c r="AE718" s="179"/>
      <c r="AF718" s="177"/>
      <c r="AG718" s="180"/>
      <c r="AH718" s="169"/>
      <c r="AI718" s="169"/>
      <c r="AJ718" s="169"/>
      <c r="AK718" s="169"/>
      <c r="AL718" s="181"/>
      <c r="AM718" s="182"/>
      <c r="AN718" s="73"/>
      <c r="AO718" s="50"/>
      <c r="AP718" s="50"/>
      <c r="AQ718" s="50"/>
      <c r="AR718" s="50"/>
      <c r="AS718" s="50"/>
      <c r="AT718" s="50"/>
      <c r="AU718" s="38"/>
      <c r="AV718" s="50"/>
    </row>
    <row r="719" spans="1:48" s="183" customFormat="1" ht="45" customHeight="1">
      <c r="A719" s="169"/>
      <c r="B719" s="205"/>
      <c r="C719" s="170"/>
      <c r="D719" s="169"/>
      <c r="E719" s="220"/>
      <c r="F719" s="169"/>
      <c r="G719" s="220"/>
      <c r="H719" s="169"/>
      <c r="I719" s="233"/>
      <c r="J719" s="233"/>
      <c r="K719" s="171"/>
      <c r="L719" s="236"/>
      <c r="M719" s="236"/>
      <c r="N719" s="172"/>
      <c r="O719" s="249"/>
      <c r="P719" s="278"/>
      <c r="Q719" s="256"/>
      <c r="R719" s="174"/>
      <c r="S719" s="175"/>
      <c r="T719" s="176"/>
      <c r="U719" s="248"/>
      <c r="V719" s="253"/>
      <c r="W719" s="307"/>
      <c r="X719" s="177"/>
      <c r="Y719" s="177"/>
      <c r="Z719" s="177"/>
      <c r="AA719" s="178"/>
      <c r="AB719" s="178"/>
      <c r="AC719" s="178"/>
      <c r="AD719" s="173"/>
      <c r="AE719" s="179"/>
      <c r="AF719" s="177"/>
      <c r="AG719" s="180"/>
      <c r="AH719" s="169"/>
      <c r="AI719" s="169"/>
      <c r="AJ719" s="169"/>
      <c r="AK719" s="169"/>
      <c r="AL719" s="181"/>
      <c r="AM719" s="182"/>
      <c r="AN719" s="73"/>
      <c r="AO719" s="50"/>
      <c r="AP719" s="50"/>
      <c r="AQ719" s="50"/>
      <c r="AR719" s="50"/>
      <c r="AS719" s="50"/>
      <c r="AT719" s="50"/>
      <c r="AU719" s="38"/>
      <c r="AV719" s="50"/>
    </row>
    <row r="720" spans="1:48" s="183" customFormat="1" ht="45" customHeight="1">
      <c r="A720" s="169"/>
      <c r="B720" s="205"/>
      <c r="C720" s="170"/>
      <c r="D720" s="169"/>
      <c r="E720" s="220"/>
      <c r="F720" s="169"/>
      <c r="G720" s="220"/>
      <c r="H720" s="169"/>
      <c r="I720" s="233"/>
      <c r="J720" s="233"/>
      <c r="K720" s="171"/>
      <c r="L720" s="236"/>
      <c r="M720" s="236"/>
      <c r="N720" s="172"/>
      <c r="O720" s="249"/>
      <c r="P720" s="278"/>
      <c r="Q720" s="256"/>
      <c r="R720" s="174"/>
      <c r="S720" s="175"/>
      <c r="T720" s="176"/>
      <c r="U720" s="249"/>
      <c r="V720" s="253"/>
      <c r="W720" s="307"/>
      <c r="X720" s="177"/>
      <c r="Y720" s="177"/>
      <c r="Z720" s="177"/>
      <c r="AA720" s="178"/>
      <c r="AB720" s="178"/>
      <c r="AC720" s="178"/>
      <c r="AD720" s="173"/>
      <c r="AE720" s="179"/>
      <c r="AF720" s="177"/>
      <c r="AG720" s="180"/>
      <c r="AH720" s="169"/>
      <c r="AI720" s="169"/>
      <c r="AJ720" s="169"/>
      <c r="AK720" s="169"/>
      <c r="AL720" s="181"/>
      <c r="AM720" s="182"/>
      <c r="AN720" s="73"/>
      <c r="AO720" s="50"/>
      <c r="AP720" s="50"/>
      <c r="AQ720" s="50"/>
      <c r="AR720" s="50"/>
      <c r="AS720" s="50"/>
      <c r="AT720" s="50"/>
      <c r="AU720" s="38"/>
      <c r="AV720" s="50"/>
    </row>
    <row r="721" spans="1:48" s="183" customFormat="1" ht="45" customHeight="1">
      <c r="A721" s="169"/>
      <c r="B721" s="205"/>
      <c r="C721" s="170"/>
      <c r="D721" s="169"/>
      <c r="E721" s="220"/>
      <c r="F721" s="169"/>
      <c r="G721" s="220"/>
      <c r="H721" s="169"/>
      <c r="I721" s="233"/>
      <c r="J721" s="233"/>
      <c r="K721" s="171"/>
      <c r="L721" s="236"/>
      <c r="M721" s="236"/>
      <c r="N721" s="172"/>
      <c r="O721" s="249"/>
      <c r="P721" s="278"/>
      <c r="Q721" s="256"/>
      <c r="R721" s="174"/>
      <c r="S721" s="175"/>
      <c r="T721" s="176"/>
      <c r="U721" s="249"/>
      <c r="V721" s="253"/>
      <c r="W721" s="307"/>
      <c r="X721" s="177"/>
      <c r="Y721" s="177"/>
      <c r="Z721" s="177"/>
      <c r="AA721" s="178"/>
      <c r="AB721" s="178"/>
      <c r="AC721" s="178"/>
      <c r="AD721" s="173"/>
      <c r="AE721" s="179"/>
      <c r="AF721" s="177"/>
      <c r="AG721" s="180"/>
      <c r="AH721" s="169"/>
      <c r="AI721" s="169"/>
      <c r="AJ721" s="169"/>
      <c r="AK721" s="169"/>
      <c r="AL721" s="181"/>
      <c r="AM721" s="182"/>
      <c r="AN721" s="73"/>
      <c r="AO721" s="50"/>
      <c r="AP721" s="50"/>
      <c r="AQ721" s="50"/>
      <c r="AR721" s="50"/>
      <c r="AS721" s="50"/>
      <c r="AT721" s="50"/>
      <c r="AU721" s="38"/>
      <c r="AV721" s="50"/>
    </row>
    <row r="722" spans="1:48" s="183" customFormat="1" ht="45" customHeight="1">
      <c r="A722" s="169"/>
      <c r="B722" s="205"/>
      <c r="C722" s="170"/>
      <c r="D722" s="169"/>
      <c r="E722" s="220"/>
      <c r="F722" s="169"/>
      <c r="G722" s="220"/>
      <c r="H722" s="169"/>
      <c r="I722" s="233"/>
      <c r="J722" s="233"/>
      <c r="K722" s="171"/>
      <c r="L722" s="236"/>
      <c r="M722" s="236"/>
      <c r="N722" s="172"/>
      <c r="O722" s="249"/>
      <c r="P722" s="278"/>
      <c r="Q722" s="256"/>
      <c r="R722" s="174"/>
      <c r="S722" s="175"/>
      <c r="T722" s="176"/>
      <c r="U722" s="249"/>
      <c r="V722" s="253"/>
      <c r="W722" s="307"/>
      <c r="X722" s="177"/>
      <c r="Y722" s="177"/>
      <c r="Z722" s="177"/>
      <c r="AA722" s="178"/>
      <c r="AB722" s="178"/>
      <c r="AC722" s="178"/>
      <c r="AD722" s="173"/>
      <c r="AE722" s="179"/>
      <c r="AF722" s="177"/>
      <c r="AG722" s="180"/>
      <c r="AH722" s="169"/>
      <c r="AI722" s="169"/>
      <c r="AJ722" s="169"/>
      <c r="AK722" s="169"/>
      <c r="AL722" s="181"/>
      <c r="AM722" s="182"/>
      <c r="AN722" s="73"/>
      <c r="AO722" s="50"/>
      <c r="AP722" s="50"/>
      <c r="AQ722" s="50"/>
      <c r="AR722" s="50"/>
      <c r="AS722" s="50"/>
      <c r="AT722" s="50"/>
      <c r="AU722" s="38"/>
      <c r="AV722" s="50"/>
    </row>
    <row r="723" spans="1:48" s="183" customFormat="1" ht="45" customHeight="1">
      <c r="A723" s="169"/>
      <c r="B723" s="205"/>
      <c r="C723" s="170"/>
      <c r="D723" s="169"/>
      <c r="E723" s="220"/>
      <c r="F723" s="169"/>
      <c r="G723" s="220"/>
      <c r="H723" s="169"/>
      <c r="I723" s="233"/>
      <c r="J723" s="233"/>
      <c r="K723" s="171"/>
      <c r="L723" s="236"/>
      <c r="M723" s="236"/>
      <c r="N723" s="172"/>
      <c r="O723" s="249"/>
      <c r="P723" s="278"/>
      <c r="Q723" s="256"/>
      <c r="R723" s="174"/>
      <c r="S723" s="175"/>
      <c r="T723" s="176"/>
      <c r="U723" s="249"/>
      <c r="V723" s="253"/>
      <c r="W723" s="307"/>
      <c r="X723" s="177"/>
      <c r="Y723" s="177"/>
      <c r="Z723" s="177"/>
      <c r="AA723" s="178"/>
      <c r="AB723" s="178"/>
      <c r="AC723" s="178"/>
      <c r="AD723" s="173"/>
      <c r="AE723" s="179"/>
      <c r="AF723" s="177"/>
      <c r="AG723" s="180"/>
      <c r="AH723" s="169"/>
      <c r="AI723" s="169"/>
      <c r="AJ723" s="169"/>
      <c r="AK723" s="169"/>
      <c r="AL723" s="181"/>
      <c r="AM723" s="182"/>
      <c r="AN723" s="73"/>
      <c r="AO723" s="50"/>
      <c r="AP723" s="50"/>
      <c r="AQ723" s="50"/>
      <c r="AR723" s="50"/>
      <c r="AS723" s="50"/>
      <c r="AT723" s="50"/>
      <c r="AU723" s="38"/>
      <c r="AV723" s="50"/>
    </row>
    <row r="724" spans="1:48" s="183" customFormat="1" ht="45" customHeight="1">
      <c r="A724" s="169"/>
      <c r="B724" s="205"/>
      <c r="C724" s="170"/>
      <c r="D724" s="169"/>
      <c r="E724" s="220"/>
      <c r="F724" s="169"/>
      <c r="G724" s="220"/>
      <c r="H724" s="169"/>
      <c r="I724" s="233"/>
      <c r="J724" s="233"/>
      <c r="K724" s="171"/>
      <c r="L724" s="236"/>
      <c r="M724" s="236"/>
      <c r="N724" s="172"/>
      <c r="O724" s="249"/>
      <c r="P724" s="278"/>
      <c r="Q724" s="256"/>
      <c r="R724" s="174"/>
      <c r="S724" s="175"/>
      <c r="T724" s="176"/>
      <c r="U724" s="249"/>
      <c r="V724" s="253"/>
      <c r="W724" s="307"/>
      <c r="X724" s="177"/>
      <c r="Y724" s="177"/>
      <c r="Z724" s="177"/>
      <c r="AA724" s="178"/>
      <c r="AB724" s="178"/>
      <c r="AC724" s="178"/>
      <c r="AD724" s="173"/>
      <c r="AE724" s="179"/>
      <c r="AF724" s="177"/>
      <c r="AG724" s="180"/>
      <c r="AH724" s="169"/>
      <c r="AI724" s="169"/>
      <c r="AJ724" s="169"/>
      <c r="AK724" s="169"/>
      <c r="AL724" s="181"/>
      <c r="AM724" s="182"/>
      <c r="AN724" s="73"/>
      <c r="AO724" s="50"/>
      <c r="AP724" s="50"/>
      <c r="AQ724" s="50"/>
      <c r="AR724" s="50"/>
      <c r="AS724" s="50"/>
      <c r="AT724" s="50"/>
      <c r="AU724" s="38"/>
      <c r="AV724" s="50"/>
    </row>
    <row r="725" spans="1:48" s="183" customFormat="1" ht="45" customHeight="1">
      <c r="A725" s="169"/>
      <c r="B725" s="205"/>
      <c r="C725" s="170"/>
      <c r="D725" s="169"/>
      <c r="E725" s="220"/>
      <c r="F725" s="169"/>
      <c r="G725" s="220"/>
      <c r="H725" s="169"/>
      <c r="I725" s="233"/>
      <c r="J725" s="233"/>
      <c r="K725" s="171"/>
      <c r="L725" s="236"/>
      <c r="M725" s="236"/>
      <c r="N725" s="172"/>
      <c r="O725" s="249"/>
      <c r="P725" s="278"/>
      <c r="Q725" s="256"/>
      <c r="R725" s="174"/>
      <c r="S725" s="175"/>
      <c r="T725" s="176"/>
      <c r="U725" s="249"/>
      <c r="V725" s="253"/>
      <c r="W725" s="307"/>
      <c r="X725" s="177"/>
      <c r="Y725" s="177"/>
      <c r="Z725" s="177"/>
      <c r="AA725" s="178"/>
      <c r="AB725" s="178"/>
      <c r="AC725" s="178"/>
      <c r="AD725" s="173"/>
      <c r="AE725" s="179"/>
      <c r="AF725" s="177"/>
      <c r="AG725" s="180"/>
      <c r="AH725" s="169"/>
      <c r="AI725" s="169"/>
      <c r="AJ725" s="169"/>
      <c r="AK725" s="169"/>
      <c r="AL725" s="181"/>
      <c r="AM725" s="182"/>
      <c r="AN725" s="73"/>
      <c r="AO725" s="50"/>
      <c r="AP725" s="50"/>
      <c r="AQ725" s="50"/>
      <c r="AR725" s="50"/>
      <c r="AS725" s="50"/>
      <c r="AT725" s="50"/>
      <c r="AU725" s="38"/>
      <c r="AV725" s="50"/>
    </row>
    <row r="726" spans="1:48" s="183" customFormat="1" ht="45" customHeight="1">
      <c r="A726" s="169"/>
      <c r="B726" s="205"/>
      <c r="C726" s="170"/>
      <c r="D726" s="169"/>
      <c r="E726" s="220"/>
      <c r="F726" s="169"/>
      <c r="G726" s="220"/>
      <c r="H726" s="169"/>
      <c r="I726" s="233"/>
      <c r="J726" s="233"/>
      <c r="K726" s="171"/>
      <c r="L726" s="236"/>
      <c r="M726" s="236"/>
      <c r="N726" s="172"/>
      <c r="O726" s="249"/>
      <c r="P726" s="278"/>
      <c r="Q726" s="256"/>
      <c r="R726" s="174"/>
      <c r="S726" s="175"/>
      <c r="T726" s="176"/>
      <c r="U726" s="249"/>
      <c r="V726" s="253"/>
      <c r="W726" s="307"/>
      <c r="X726" s="177"/>
      <c r="Y726" s="177"/>
      <c r="Z726" s="177"/>
      <c r="AA726" s="178"/>
      <c r="AB726" s="178"/>
      <c r="AC726" s="178"/>
      <c r="AD726" s="173"/>
      <c r="AE726" s="179"/>
      <c r="AF726" s="177"/>
      <c r="AG726" s="180"/>
      <c r="AH726" s="169"/>
      <c r="AI726" s="169"/>
      <c r="AJ726" s="169"/>
      <c r="AK726" s="169"/>
      <c r="AL726" s="181"/>
      <c r="AM726" s="182"/>
      <c r="AN726" s="73"/>
      <c r="AO726" s="50"/>
      <c r="AP726" s="50"/>
      <c r="AQ726" s="50"/>
      <c r="AR726" s="50"/>
      <c r="AS726" s="50"/>
      <c r="AT726" s="50"/>
      <c r="AU726" s="38"/>
      <c r="AV726" s="50"/>
    </row>
    <row r="727" spans="1:48" s="183" customFormat="1" ht="45" customHeight="1">
      <c r="A727" s="169"/>
      <c r="B727" s="205"/>
      <c r="C727" s="170"/>
      <c r="D727" s="169"/>
      <c r="E727" s="220"/>
      <c r="F727" s="169"/>
      <c r="G727" s="220"/>
      <c r="H727" s="169"/>
      <c r="I727" s="233"/>
      <c r="J727" s="233"/>
      <c r="K727" s="171"/>
      <c r="L727" s="236"/>
      <c r="M727" s="236"/>
      <c r="N727" s="172"/>
      <c r="O727" s="249"/>
      <c r="P727" s="278"/>
      <c r="Q727" s="256"/>
      <c r="R727" s="174"/>
      <c r="S727" s="175"/>
      <c r="T727" s="176"/>
      <c r="U727" s="249"/>
      <c r="V727" s="253"/>
      <c r="W727" s="307"/>
      <c r="X727" s="177"/>
      <c r="Y727" s="177"/>
      <c r="Z727" s="177"/>
      <c r="AA727" s="178"/>
      <c r="AB727" s="178"/>
      <c r="AC727" s="178"/>
      <c r="AD727" s="173"/>
      <c r="AE727" s="179"/>
      <c r="AF727" s="177"/>
      <c r="AG727" s="180"/>
      <c r="AH727" s="169"/>
      <c r="AI727" s="169"/>
      <c r="AJ727" s="169"/>
      <c r="AK727" s="169"/>
      <c r="AL727" s="181"/>
      <c r="AM727" s="182"/>
      <c r="AN727" s="73"/>
      <c r="AO727" s="50"/>
      <c r="AP727" s="50"/>
      <c r="AQ727" s="50"/>
      <c r="AR727" s="50"/>
      <c r="AS727" s="50"/>
      <c r="AT727" s="50"/>
      <c r="AU727" s="38"/>
      <c r="AV727" s="50"/>
    </row>
    <row r="728" spans="1:48" s="183" customFormat="1" ht="45" customHeight="1">
      <c r="A728" s="169"/>
      <c r="B728" s="205"/>
      <c r="C728" s="170"/>
      <c r="D728" s="169"/>
      <c r="E728" s="220"/>
      <c r="F728" s="169"/>
      <c r="G728" s="220"/>
      <c r="H728" s="169"/>
      <c r="I728" s="233"/>
      <c r="J728" s="233"/>
      <c r="K728" s="171"/>
      <c r="L728" s="236"/>
      <c r="M728" s="236"/>
      <c r="N728" s="172"/>
      <c r="O728" s="249"/>
      <c r="P728" s="278"/>
      <c r="Q728" s="256"/>
      <c r="R728" s="174"/>
      <c r="S728" s="175"/>
      <c r="T728" s="176"/>
      <c r="U728" s="249"/>
      <c r="V728" s="253"/>
      <c r="W728" s="307"/>
      <c r="X728" s="177"/>
      <c r="Y728" s="177"/>
      <c r="Z728" s="177"/>
      <c r="AA728" s="178"/>
      <c r="AB728" s="178"/>
      <c r="AC728" s="178"/>
      <c r="AD728" s="173"/>
      <c r="AE728" s="179"/>
      <c r="AF728" s="177"/>
      <c r="AG728" s="180"/>
      <c r="AH728" s="169"/>
      <c r="AI728" s="169"/>
      <c r="AJ728" s="169"/>
      <c r="AK728" s="169"/>
      <c r="AL728" s="181"/>
      <c r="AM728" s="182"/>
      <c r="AN728" s="73"/>
      <c r="AO728" s="50"/>
      <c r="AP728" s="50"/>
      <c r="AQ728" s="50"/>
      <c r="AR728" s="50"/>
      <c r="AS728" s="50"/>
      <c r="AT728" s="50"/>
      <c r="AU728" s="38"/>
      <c r="AV728" s="50"/>
    </row>
    <row r="729" spans="1:48" s="183" customFormat="1" ht="45" customHeight="1">
      <c r="A729" s="169"/>
      <c r="B729" s="205"/>
      <c r="C729" s="170"/>
      <c r="D729" s="169"/>
      <c r="E729" s="220"/>
      <c r="F729" s="169"/>
      <c r="G729" s="220"/>
      <c r="H729" s="169"/>
      <c r="I729" s="233"/>
      <c r="J729" s="233"/>
      <c r="K729" s="171"/>
      <c r="L729" s="236"/>
      <c r="M729" s="236"/>
      <c r="N729" s="172"/>
      <c r="O729" s="249"/>
      <c r="P729" s="278"/>
      <c r="Q729" s="256"/>
      <c r="R729" s="174"/>
      <c r="S729" s="175"/>
      <c r="T729" s="176"/>
      <c r="U729" s="249"/>
      <c r="V729" s="253"/>
      <c r="W729" s="307"/>
      <c r="X729" s="177"/>
      <c r="Y729" s="177"/>
      <c r="Z729" s="177"/>
      <c r="AA729" s="178"/>
      <c r="AB729" s="178"/>
      <c r="AC729" s="178"/>
      <c r="AD729" s="173"/>
      <c r="AE729" s="179"/>
      <c r="AF729" s="177"/>
      <c r="AG729" s="180"/>
      <c r="AH729" s="169"/>
      <c r="AI729" s="169"/>
      <c r="AJ729" s="169"/>
      <c r="AK729" s="169"/>
      <c r="AL729" s="181"/>
      <c r="AM729" s="182"/>
      <c r="AN729" s="73"/>
      <c r="AO729" s="50"/>
      <c r="AP729" s="50"/>
      <c r="AQ729" s="50"/>
      <c r="AR729" s="50"/>
      <c r="AS729" s="50"/>
      <c r="AT729" s="50"/>
      <c r="AU729" s="38"/>
      <c r="AV729" s="50"/>
    </row>
    <row r="730" spans="1:48" s="183" customFormat="1" ht="45" customHeight="1">
      <c r="A730" s="169"/>
      <c r="B730" s="205"/>
      <c r="C730" s="170"/>
      <c r="D730" s="169"/>
      <c r="E730" s="220"/>
      <c r="F730" s="169"/>
      <c r="G730" s="220"/>
      <c r="H730" s="169"/>
      <c r="I730" s="233"/>
      <c r="J730" s="233"/>
      <c r="K730" s="171"/>
      <c r="L730" s="236"/>
      <c r="M730" s="236"/>
      <c r="N730" s="172"/>
      <c r="O730" s="249"/>
      <c r="P730" s="278"/>
      <c r="Q730" s="256"/>
      <c r="R730" s="174"/>
      <c r="S730" s="175"/>
      <c r="T730" s="176"/>
      <c r="U730" s="249"/>
      <c r="V730" s="253"/>
      <c r="W730" s="307"/>
      <c r="X730" s="177"/>
      <c r="Y730" s="177"/>
      <c r="Z730" s="177"/>
      <c r="AA730" s="178"/>
      <c r="AB730" s="178"/>
      <c r="AC730" s="178"/>
      <c r="AD730" s="173"/>
      <c r="AE730" s="179"/>
      <c r="AF730" s="177"/>
      <c r="AG730" s="180"/>
      <c r="AH730" s="169"/>
      <c r="AI730" s="169"/>
      <c r="AJ730" s="169"/>
      <c r="AK730" s="169"/>
      <c r="AL730" s="181"/>
      <c r="AM730" s="182"/>
      <c r="AN730" s="73"/>
      <c r="AO730" s="50"/>
      <c r="AP730" s="50"/>
      <c r="AQ730" s="50"/>
      <c r="AR730" s="50"/>
      <c r="AS730" s="50"/>
      <c r="AT730" s="50"/>
      <c r="AU730" s="38"/>
      <c r="AV730" s="50"/>
    </row>
    <row r="731" spans="1:48" s="183" customFormat="1" ht="45" customHeight="1">
      <c r="A731" s="169"/>
      <c r="B731" s="205"/>
      <c r="C731" s="170"/>
      <c r="D731" s="169"/>
      <c r="E731" s="220"/>
      <c r="F731" s="169"/>
      <c r="G731" s="220"/>
      <c r="H731" s="169"/>
      <c r="I731" s="233"/>
      <c r="J731" s="233"/>
      <c r="K731" s="171"/>
      <c r="L731" s="236"/>
      <c r="M731" s="236"/>
      <c r="N731" s="172"/>
      <c r="O731" s="249"/>
      <c r="P731" s="278"/>
      <c r="Q731" s="256"/>
      <c r="R731" s="174"/>
      <c r="S731" s="175"/>
      <c r="T731" s="176"/>
      <c r="U731" s="249"/>
      <c r="V731" s="253"/>
      <c r="W731" s="307"/>
      <c r="X731" s="177"/>
      <c r="Y731" s="177"/>
      <c r="Z731" s="177"/>
      <c r="AA731" s="178"/>
      <c r="AB731" s="178"/>
      <c r="AC731" s="178"/>
      <c r="AD731" s="173"/>
      <c r="AE731" s="179"/>
      <c r="AF731" s="177"/>
      <c r="AG731" s="180"/>
      <c r="AH731" s="169"/>
      <c r="AI731" s="169"/>
      <c r="AJ731" s="169"/>
      <c r="AK731" s="169"/>
      <c r="AL731" s="181"/>
      <c r="AM731" s="182"/>
      <c r="AN731" s="73"/>
      <c r="AO731" s="50"/>
      <c r="AP731" s="50"/>
      <c r="AQ731" s="50"/>
      <c r="AR731" s="50"/>
      <c r="AS731" s="50"/>
      <c r="AT731" s="50"/>
      <c r="AU731" s="38"/>
      <c r="AV731" s="50"/>
    </row>
    <row r="732" spans="1:48" s="183" customFormat="1" ht="45" customHeight="1">
      <c r="A732" s="169"/>
      <c r="B732" s="205"/>
      <c r="C732" s="170"/>
      <c r="D732" s="169"/>
      <c r="E732" s="220"/>
      <c r="F732" s="169"/>
      <c r="G732" s="220"/>
      <c r="H732" s="169"/>
      <c r="I732" s="233"/>
      <c r="J732" s="233"/>
      <c r="K732" s="171"/>
      <c r="L732" s="236"/>
      <c r="M732" s="236"/>
      <c r="N732" s="172"/>
      <c r="O732" s="249"/>
      <c r="P732" s="278"/>
      <c r="Q732" s="256"/>
      <c r="R732" s="174"/>
      <c r="S732" s="175"/>
      <c r="T732" s="176"/>
      <c r="U732" s="249"/>
      <c r="V732" s="253"/>
      <c r="W732" s="307"/>
      <c r="X732" s="177"/>
      <c r="Y732" s="177"/>
      <c r="Z732" s="177"/>
      <c r="AA732" s="178"/>
      <c r="AB732" s="178"/>
      <c r="AC732" s="178"/>
      <c r="AD732" s="173"/>
      <c r="AE732" s="179"/>
      <c r="AF732" s="177"/>
      <c r="AG732" s="180"/>
      <c r="AH732" s="169"/>
      <c r="AI732" s="169"/>
      <c r="AJ732" s="169"/>
      <c r="AK732" s="169"/>
      <c r="AL732" s="181"/>
      <c r="AM732" s="182"/>
      <c r="AN732" s="73"/>
      <c r="AO732" s="50"/>
      <c r="AP732" s="50"/>
      <c r="AQ732" s="50"/>
      <c r="AR732" s="50"/>
      <c r="AS732" s="50"/>
      <c r="AT732" s="50"/>
      <c r="AU732" s="38"/>
      <c r="AV732" s="50"/>
    </row>
    <row r="733" spans="1:48" s="183" customFormat="1" ht="45" customHeight="1">
      <c r="A733" s="169"/>
      <c r="B733" s="205"/>
      <c r="C733" s="170"/>
      <c r="D733" s="169"/>
      <c r="E733" s="220"/>
      <c r="F733" s="169"/>
      <c r="G733" s="220"/>
      <c r="H733" s="169"/>
      <c r="I733" s="233"/>
      <c r="J733" s="233"/>
      <c r="K733" s="171"/>
      <c r="L733" s="236"/>
      <c r="M733" s="236"/>
      <c r="N733" s="172"/>
      <c r="O733" s="249"/>
      <c r="P733" s="278"/>
      <c r="Q733" s="256"/>
      <c r="R733" s="174"/>
      <c r="S733" s="175"/>
      <c r="T733" s="176"/>
      <c r="U733" s="249"/>
      <c r="V733" s="253"/>
      <c r="W733" s="307"/>
      <c r="X733" s="177"/>
      <c r="Y733" s="177"/>
      <c r="Z733" s="177"/>
      <c r="AA733" s="178"/>
      <c r="AB733" s="178"/>
      <c r="AC733" s="178"/>
      <c r="AD733" s="173"/>
      <c r="AE733" s="179"/>
      <c r="AF733" s="177"/>
      <c r="AG733" s="180"/>
      <c r="AH733" s="169"/>
      <c r="AI733" s="169"/>
      <c r="AJ733" s="169"/>
      <c r="AK733" s="169"/>
      <c r="AL733" s="181"/>
      <c r="AM733" s="182"/>
      <c r="AN733" s="73"/>
      <c r="AO733" s="50"/>
      <c r="AP733" s="50"/>
      <c r="AQ733" s="50"/>
      <c r="AR733" s="50"/>
      <c r="AS733" s="50"/>
      <c r="AT733" s="50"/>
      <c r="AU733" s="38"/>
      <c r="AV733" s="50"/>
    </row>
    <row r="734" spans="1:48" s="183" customFormat="1" ht="45" customHeight="1">
      <c r="A734" s="169"/>
      <c r="B734" s="205"/>
      <c r="C734" s="170"/>
      <c r="D734" s="169"/>
      <c r="E734" s="220"/>
      <c r="F734" s="169"/>
      <c r="G734" s="220"/>
      <c r="H734" s="169"/>
      <c r="I734" s="233"/>
      <c r="J734" s="233"/>
      <c r="K734" s="171"/>
      <c r="L734" s="236"/>
      <c r="M734" s="236"/>
      <c r="N734" s="172"/>
      <c r="O734" s="249"/>
      <c r="P734" s="278"/>
      <c r="Q734" s="256"/>
      <c r="R734" s="174"/>
      <c r="S734" s="175"/>
      <c r="T734" s="176"/>
      <c r="U734" s="249"/>
      <c r="V734" s="253"/>
      <c r="W734" s="307"/>
      <c r="X734" s="177"/>
      <c r="Y734" s="177"/>
      <c r="Z734" s="177"/>
      <c r="AA734" s="178"/>
      <c r="AB734" s="178"/>
      <c r="AC734" s="178"/>
      <c r="AD734" s="173"/>
      <c r="AE734" s="179"/>
      <c r="AF734" s="177"/>
      <c r="AG734" s="180"/>
      <c r="AH734" s="169"/>
      <c r="AI734" s="169"/>
      <c r="AJ734" s="169"/>
      <c r="AK734" s="169"/>
      <c r="AL734" s="181"/>
      <c r="AM734" s="182"/>
      <c r="AN734" s="73"/>
      <c r="AO734" s="50"/>
      <c r="AP734" s="50"/>
      <c r="AQ734" s="50"/>
      <c r="AR734" s="50"/>
      <c r="AS734" s="50"/>
      <c r="AT734" s="50"/>
      <c r="AU734" s="38"/>
      <c r="AV734" s="50"/>
    </row>
    <row r="735" spans="1:48" s="183" customFormat="1" ht="45" customHeight="1">
      <c r="A735" s="169"/>
      <c r="B735" s="205"/>
      <c r="C735" s="170"/>
      <c r="D735" s="169"/>
      <c r="E735" s="220"/>
      <c r="F735" s="169"/>
      <c r="G735" s="220"/>
      <c r="H735" s="169"/>
      <c r="I735" s="233"/>
      <c r="J735" s="233"/>
      <c r="K735" s="171"/>
      <c r="L735" s="236"/>
      <c r="M735" s="236"/>
      <c r="N735" s="172"/>
      <c r="O735" s="249"/>
      <c r="P735" s="278"/>
      <c r="Q735" s="256"/>
      <c r="R735" s="174"/>
      <c r="S735" s="175"/>
      <c r="T735" s="176"/>
      <c r="U735" s="249"/>
      <c r="V735" s="253"/>
      <c r="W735" s="307"/>
      <c r="X735" s="177"/>
      <c r="Y735" s="177"/>
      <c r="Z735" s="177"/>
      <c r="AA735" s="178"/>
      <c r="AB735" s="178"/>
      <c r="AC735" s="178"/>
      <c r="AD735" s="173"/>
      <c r="AE735" s="179"/>
      <c r="AF735" s="177"/>
      <c r="AG735" s="180"/>
      <c r="AH735" s="169"/>
      <c r="AI735" s="169"/>
      <c r="AJ735" s="169"/>
      <c r="AK735" s="169"/>
      <c r="AL735" s="181"/>
      <c r="AM735" s="182"/>
      <c r="AN735" s="73"/>
      <c r="AO735" s="50"/>
      <c r="AP735" s="50"/>
      <c r="AQ735" s="50"/>
      <c r="AR735" s="50"/>
      <c r="AS735" s="50"/>
      <c r="AT735" s="50"/>
      <c r="AU735" s="38"/>
      <c r="AV735" s="50"/>
    </row>
    <row r="736" spans="1:48" s="183" customFormat="1" ht="45" customHeight="1">
      <c r="A736" s="169"/>
      <c r="B736" s="205"/>
      <c r="C736" s="170"/>
      <c r="D736" s="169"/>
      <c r="E736" s="220"/>
      <c r="F736" s="169"/>
      <c r="G736" s="220"/>
      <c r="H736" s="169"/>
      <c r="I736" s="233"/>
      <c r="J736" s="233"/>
      <c r="K736" s="171"/>
      <c r="L736" s="236"/>
      <c r="M736" s="236"/>
      <c r="N736" s="172"/>
      <c r="O736" s="249"/>
      <c r="P736" s="278"/>
      <c r="Q736" s="256"/>
      <c r="R736" s="174"/>
      <c r="S736" s="175"/>
      <c r="T736" s="176"/>
      <c r="U736" s="249"/>
      <c r="V736" s="253"/>
      <c r="W736" s="307"/>
      <c r="X736" s="177"/>
      <c r="Y736" s="177"/>
      <c r="Z736" s="177"/>
      <c r="AA736" s="178"/>
      <c r="AB736" s="178"/>
      <c r="AC736" s="178"/>
      <c r="AD736" s="173"/>
      <c r="AE736" s="179"/>
      <c r="AF736" s="177"/>
      <c r="AG736" s="180"/>
      <c r="AH736" s="169"/>
      <c r="AI736" s="169"/>
      <c r="AJ736" s="169"/>
      <c r="AK736" s="169"/>
      <c r="AL736" s="181"/>
      <c r="AM736" s="182"/>
      <c r="AN736" s="73"/>
      <c r="AO736" s="50"/>
      <c r="AP736" s="50"/>
      <c r="AQ736" s="50"/>
      <c r="AR736" s="50"/>
      <c r="AS736" s="50"/>
      <c r="AT736" s="50"/>
      <c r="AU736" s="38"/>
      <c r="AV736" s="50"/>
    </row>
    <row r="737" spans="1:48" s="183" customFormat="1" ht="45" customHeight="1">
      <c r="A737" s="169"/>
      <c r="B737" s="205"/>
      <c r="C737" s="170"/>
      <c r="D737" s="169"/>
      <c r="E737" s="220"/>
      <c r="F737" s="169"/>
      <c r="G737" s="220"/>
      <c r="H737" s="169"/>
      <c r="I737" s="233"/>
      <c r="J737" s="233"/>
      <c r="K737" s="171"/>
      <c r="L737" s="236"/>
      <c r="M737" s="236"/>
      <c r="N737" s="172"/>
      <c r="O737" s="249"/>
      <c r="P737" s="278"/>
      <c r="Q737" s="256"/>
      <c r="R737" s="174"/>
      <c r="S737" s="175"/>
      <c r="T737" s="176"/>
      <c r="U737" s="249"/>
      <c r="V737" s="253"/>
      <c r="W737" s="307"/>
      <c r="X737" s="177"/>
      <c r="Y737" s="177"/>
      <c r="Z737" s="177"/>
      <c r="AA737" s="178"/>
      <c r="AB737" s="178"/>
      <c r="AC737" s="178"/>
      <c r="AD737" s="173"/>
      <c r="AE737" s="179"/>
      <c r="AF737" s="177"/>
      <c r="AG737" s="180"/>
      <c r="AH737" s="169"/>
      <c r="AI737" s="169"/>
      <c r="AJ737" s="169"/>
      <c r="AK737" s="169"/>
      <c r="AL737" s="181"/>
      <c r="AM737" s="182"/>
      <c r="AN737" s="73"/>
      <c r="AO737" s="50"/>
      <c r="AP737" s="50"/>
      <c r="AQ737" s="50"/>
      <c r="AR737" s="50"/>
      <c r="AS737" s="50"/>
      <c r="AT737" s="50"/>
      <c r="AU737" s="38"/>
      <c r="AV737" s="50"/>
    </row>
    <row r="738" spans="1:48" s="183" customFormat="1" ht="45" customHeight="1">
      <c r="A738" s="169"/>
      <c r="B738" s="205"/>
      <c r="C738" s="170"/>
      <c r="D738" s="169"/>
      <c r="E738" s="220"/>
      <c r="F738" s="169"/>
      <c r="G738" s="220"/>
      <c r="H738" s="169"/>
      <c r="I738" s="233"/>
      <c r="J738" s="233"/>
      <c r="K738" s="171"/>
      <c r="L738" s="236"/>
      <c r="M738" s="236"/>
      <c r="N738" s="172"/>
      <c r="O738" s="249"/>
      <c r="P738" s="278"/>
      <c r="Q738" s="256"/>
      <c r="R738" s="174"/>
      <c r="S738" s="175"/>
      <c r="T738" s="176"/>
      <c r="U738" s="249"/>
      <c r="V738" s="253"/>
      <c r="W738" s="307"/>
      <c r="X738" s="177"/>
      <c r="Y738" s="177"/>
      <c r="Z738" s="177"/>
      <c r="AA738" s="178"/>
      <c r="AB738" s="178"/>
      <c r="AC738" s="178"/>
      <c r="AD738" s="173"/>
      <c r="AE738" s="179"/>
      <c r="AF738" s="177"/>
      <c r="AG738" s="180"/>
      <c r="AH738" s="169"/>
      <c r="AI738" s="169"/>
      <c r="AJ738" s="169"/>
      <c r="AK738" s="169"/>
      <c r="AL738" s="181"/>
      <c r="AM738" s="182"/>
      <c r="AN738" s="73"/>
      <c r="AO738" s="50"/>
      <c r="AP738" s="50"/>
      <c r="AQ738" s="50"/>
      <c r="AR738" s="50"/>
      <c r="AS738" s="50"/>
      <c r="AT738" s="50"/>
      <c r="AU738" s="38"/>
      <c r="AV738" s="50"/>
    </row>
    <row r="739" spans="1:48" s="183" customFormat="1" ht="45" customHeight="1">
      <c r="A739" s="169"/>
      <c r="B739" s="205"/>
      <c r="C739" s="170"/>
      <c r="D739" s="169"/>
      <c r="E739" s="220"/>
      <c r="F739" s="169"/>
      <c r="G739" s="220"/>
      <c r="H739" s="169"/>
      <c r="I739" s="233"/>
      <c r="J739" s="233"/>
      <c r="K739" s="171"/>
      <c r="L739" s="236"/>
      <c r="M739" s="236"/>
      <c r="N739" s="172"/>
      <c r="O739" s="249"/>
      <c r="P739" s="278"/>
      <c r="Q739" s="256"/>
      <c r="R739" s="174"/>
      <c r="S739" s="175"/>
      <c r="T739" s="176"/>
      <c r="U739" s="249"/>
      <c r="V739" s="253"/>
      <c r="W739" s="307"/>
      <c r="X739" s="177"/>
      <c r="Y739" s="177"/>
      <c r="Z739" s="177"/>
      <c r="AA739" s="178"/>
      <c r="AB739" s="178"/>
      <c r="AC739" s="178"/>
      <c r="AD739" s="173"/>
      <c r="AE739" s="179"/>
      <c r="AF739" s="177"/>
      <c r="AG739" s="180"/>
      <c r="AH739" s="169"/>
      <c r="AI739" s="169"/>
      <c r="AJ739" s="169"/>
      <c r="AK739" s="169"/>
      <c r="AL739" s="181"/>
      <c r="AM739" s="182"/>
      <c r="AN739" s="73"/>
      <c r="AO739" s="50"/>
      <c r="AP739" s="50"/>
      <c r="AQ739" s="50"/>
      <c r="AR739" s="50"/>
      <c r="AS739" s="50"/>
      <c r="AT739" s="50"/>
      <c r="AU739" s="38"/>
      <c r="AV739" s="50"/>
    </row>
    <row r="740" spans="1:48" s="183" customFormat="1" ht="45" customHeight="1">
      <c r="A740" s="169"/>
      <c r="B740" s="205"/>
      <c r="C740" s="170"/>
      <c r="D740" s="169"/>
      <c r="E740" s="220"/>
      <c r="F740" s="169"/>
      <c r="G740" s="220"/>
      <c r="H740" s="169"/>
      <c r="I740" s="233"/>
      <c r="J740" s="233"/>
      <c r="K740" s="171"/>
      <c r="L740" s="236"/>
      <c r="M740" s="236"/>
      <c r="N740" s="172"/>
      <c r="O740" s="249"/>
      <c r="P740" s="278"/>
      <c r="Q740" s="256"/>
      <c r="R740" s="174"/>
      <c r="S740" s="175"/>
      <c r="T740" s="176"/>
      <c r="U740" s="249"/>
      <c r="V740" s="253"/>
      <c r="W740" s="307"/>
      <c r="X740" s="177"/>
      <c r="Y740" s="177"/>
      <c r="Z740" s="177"/>
      <c r="AA740" s="178"/>
      <c r="AB740" s="178"/>
      <c r="AC740" s="178"/>
      <c r="AD740" s="173"/>
      <c r="AE740" s="179"/>
      <c r="AF740" s="177"/>
      <c r="AG740" s="180"/>
      <c r="AH740" s="169"/>
      <c r="AI740" s="169"/>
      <c r="AJ740" s="169"/>
      <c r="AK740" s="169"/>
      <c r="AL740" s="181"/>
      <c r="AM740" s="182"/>
      <c r="AN740" s="73"/>
      <c r="AO740" s="50"/>
      <c r="AP740" s="50"/>
      <c r="AQ740" s="50"/>
      <c r="AR740" s="50"/>
      <c r="AS740" s="50"/>
      <c r="AT740" s="50"/>
      <c r="AU740" s="38"/>
      <c r="AV740" s="50"/>
    </row>
    <row r="741" spans="1:48" s="183" customFormat="1" ht="45" customHeight="1">
      <c r="A741" s="169"/>
      <c r="B741" s="205"/>
      <c r="C741" s="170"/>
      <c r="D741" s="169"/>
      <c r="E741" s="220"/>
      <c r="F741" s="169"/>
      <c r="G741" s="220"/>
      <c r="H741" s="169"/>
      <c r="I741" s="233"/>
      <c r="J741" s="233"/>
      <c r="K741" s="171"/>
      <c r="L741" s="236"/>
      <c r="M741" s="236"/>
      <c r="N741" s="172"/>
      <c r="O741" s="249"/>
      <c r="P741" s="278"/>
      <c r="Q741" s="256"/>
      <c r="R741" s="174"/>
      <c r="S741" s="175"/>
      <c r="T741" s="176"/>
      <c r="U741" s="249"/>
      <c r="V741" s="253"/>
      <c r="W741" s="307"/>
      <c r="X741" s="177"/>
      <c r="Y741" s="177"/>
      <c r="Z741" s="177"/>
      <c r="AA741" s="178"/>
      <c r="AB741" s="178"/>
      <c r="AC741" s="178"/>
      <c r="AD741" s="173"/>
      <c r="AE741" s="179"/>
      <c r="AF741" s="177"/>
      <c r="AG741" s="180"/>
      <c r="AH741" s="169"/>
      <c r="AI741" s="169"/>
      <c r="AJ741" s="169"/>
      <c r="AK741" s="169"/>
      <c r="AL741" s="181"/>
      <c r="AM741" s="182"/>
      <c r="AN741" s="73"/>
      <c r="AO741" s="50"/>
      <c r="AP741" s="50"/>
      <c r="AQ741" s="50"/>
      <c r="AR741" s="50"/>
      <c r="AS741" s="50"/>
      <c r="AT741" s="50"/>
      <c r="AU741" s="38"/>
      <c r="AV741" s="50"/>
    </row>
    <row r="742" spans="1:48" s="183" customFormat="1" ht="45" customHeight="1">
      <c r="A742" s="169"/>
      <c r="B742" s="205"/>
      <c r="C742" s="170"/>
      <c r="D742" s="169"/>
      <c r="E742" s="220"/>
      <c r="F742" s="169"/>
      <c r="G742" s="220"/>
      <c r="H742" s="169"/>
      <c r="I742" s="233"/>
      <c r="J742" s="233"/>
      <c r="K742" s="171"/>
      <c r="L742" s="236"/>
      <c r="M742" s="236"/>
      <c r="N742" s="172"/>
      <c r="O742" s="249"/>
      <c r="P742" s="278"/>
      <c r="Q742" s="256"/>
      <c r="R742" s="174"/>
      <c r="S742" s="175"/>
      <c r="T742" s="176"/>
      <c r="U742" s="249"/>
      <c r="V742" s="253"/>
      <c r="W742" s="307"/>
      <c r="X742" s="177"/>
      <c r="Y742" s="177"/>
      <c r="Z742" s="177"/>
      <c r="AA742" s="178"/>
      <c r="AB742" s="178"/>
      <c r="AC742" s="178"/>
      <c r="AD742" s="173"/>
      <c r="AE742" s="179"/>
      <c r="AF742" s="177"/>
      <c r="AG742" s="180"/>
      <c r="AH742" s="169"/>
      <c r="AI742" s="169"/>
      <c r="AJ742" s="169"/>
      <c r="AK742" s="169"/>
      <c r="AL742" s="181"/>
      <c r="AM742" s="182"/>
      <c r="AN742" s="73"/>
      <c r="AO742" s="50"/>
      <c r="AP742" s="50"/>
      <c r="AQ742" s="50"/>
      <c r="AR742" s="50"/>
      <c r="AS742" s="50"/>
      <c r="AT742" s="50"/>
      <c r="AU742" s="38"/>
      <c r="AV742" s="50"/>
    </row>
    <row r="743" spans="1:48" s="183" customFormat="1" ht="45" customHeight="1">
      <c r="A743" s="169"/>
      <c r="B743" s="205"/>
      <c r="C743" s="170"/>
      <c r="D743" s="169"/>
      <c r="E743" s="220"/>
      <c r="F743" s="169"/>
      <c r="G743" s="220"/>
      <c r="H743" s="169"/>
      <c r="I743" s="233"/>
      <c r="J743" s="233"/>
      <c r="K743" s="171"/>
      <c r="L743" s="236"/>
      <c r="M743" s="236"/>
      <c r="N743" s="172"/>
      <c r="O743" s="249"/>
      <c r="P743" s="278"/>
      <c r="Q743" s="256"/>
      <c r="R743" s="174"/>
      <c r="S743" s="175"/>
      <c r="T743" s="176"/>
      <c r="U743" s="249"/>
      <c r="V743" s="253"/>
      <c r="W743" s="307"/>
      <c r="X743" s="177"/>
      <c r="Y743" s="177"/>
      <c r="Z743" s="177"/>
      <c r="AA743" s="178"/>
      <c r="AB743" s="178"/>
      <c r="AC743" s="178"/>
      <c r="AD743" s="173"/>
      <c r="AE743" s="179"/>
      <c r="AF743" s="177"/>
      <c r="AG743" s="180"/>
      <c r="AH743" s="169"/>
      <c r="AI743" s="169"/>
      <c r="AJ743" s="169"/>
      <c r="AK743" s="169"/>
      <c r="AL743" s="181"/>
      <c r="AM743" s="182"/>
      <c r="AN743" s="73"/>
      <c r="AO743" s="50"/>
      <c r="AP743" s="50"/>
      <c r="AQ743" s="50"/>
      <c r="AR743" s="50"/>
      <c r="AS743" s="50"/>
      <c r="AT743" s="50"/>
      <c r="AU743" s="38"/>
      <c r="AV743" s="50"/>
    </row>
    <row r="744" spans="1:48" s="183" customFormat="1" ht="45" customHeight="1">
      <c r="A744" s="169"/>
      <c r="B744" s="205"/>
      <c r="C744" s="170"/>
      <c r="D744" s="169"/>
      <c r="E744" s="220"/>
      <c r="F744" s="169"/>
      <c r="G744" s="220"/>
      <c r="H744" s="169"/>
      <c r="I744" s="233"/>
      <c r="J744" s="233"/>
      <c r="K744" s="171"/>
      <c r="L744" s="236"/>
      <c r="M744" s="236"/>
      <c r="N744" s="172"/>
      <c r="O744" s="249"/>
      <c r="P744" s="278"/>
      <c r="Q744" s="256"/>
      <c r="R744" s="174"/>
      <c r="S744" s="175"/>
      <c r="T744" s="176"/>
      <c r="U744" s="249"/>
      <c r="V744" s="253"/>
      <c r="W744" s="307"/>
      <c r="X744" s="177"/>
      <c r="Y744" s="177"/>
      <c r="Z744" s="177"/>
      <c r="AA744" s="178"/>
      <c r="AB744" s="178"/>
      <c r="AC744" s="178"/>
      <c r="AD744" s="173"/>
      <c r="AE744" s="179"/>
      <c r="AF744" s="177"/>
      <c r="AG744" s="180"/>
      <c r="AH744" s="169"/>
      <c r="AI744" s="169"/>
      <c r="AJ744" s="169"/>
      <c r="AK744" s="169"/>
      <c r="AL744" s="181"/>
      <c r="AM744" s="182"/>
      <c r="AN744" s="73"/>
      <c r="AO744" s="50"/>
      <c r="AP744" s="50"/>
      <c r="AQ744" s="50"/>
      <c r="AR744" s="50"/>
      <c r="AS744" s="50"/>
      <c r="AT744" s="50"/>
      <c r="AU744" s="38"/>
      <c r="AV744" s="50"/>
    </row>
    <row r="745" spans="1:48" s="183" customFormat="1" ht="45" customHeight="1">
      <c r="A745" s="169"/>
      <c r="B745" s="205"/>
      <c r="C745" s="170"/>
      <c r="D745" s="169"/>
      <c r="E745" s="220"/>
      <c r="F745" s="169"/>
      <c r="G745" s="220"/>
      <c r="H745" s="169"/>
      <c r="I745" s="233"/>
      <c r="J745" s="233"/>
      <c r="K745" s="171"/>
      <c r="L745" s="236"/>
      <c r="M745" s="236"/>
      <c r="N745" s="172"/>
      <c r="O745" s="249"/>
      <c r="P745" s="278"/>
      <c r="Q745" s="256"/>
      <c r="R745" s="174"/>
      <c r="S745" s="175"/>
      <c r="T745" s="176"/>
      <c r="U745" s="249"/>
      <c r="V745" s="253"/>
      <c r="W745" s="307"/>
      <c r="X745" s="177"/>
      <c r="Y745" s="177"/>
      <c r="Z745" s="177"/>
      <c r="AA745" s="178"/>
      <c r="AB745" s="178"/>
      <c r="AC745" s="178"/>
      <c r="AD745" s="173"/>
      <c r="AE745" s="179"/>
      <c r="AF745" s="177"/>
      <c r="AG745" s="180"/>
      <c r="AH745" s="169"/>
      <c r="AI745" s="169"/>
      <c r="AJ745" s="169"/>
      <c r="AK745" s="169"/>
      <c r="AL745" s="181"/>
      <c r="AM745" s="182"/>
      <c r="AN745" s="73"/>
      <c r="AO745" s="50"/>
      <c r="AP745" s="50"/>
      <c r="AQ745" s="50"/>
      <c r="AR745" s="50"/>
      <c r="AS745" s="50"/>
      <c r="AT745" s="50"/>
      <c r="AU745" s="38"/>
      <c r="AV745" s="50"/>
    </row>
    <row r="746" spans="1:48" s="183" customFormat="1" ht="45" customHeight="1">
      <c r="A746" s="169"/>
      <c r="B746" s="205"/>
      <c r="C746" s="170"/>
      <c r="D746" s="169"/>
      <c r="E746" s="220"/>
      <c r="F746" s="169"/>
      <c r="G746" s="220"/>
      <c r="H746" s="169"/>
      <c r="I746" s="233"/>
      <c r="J746" s="233"/>
      <c r="K746" s="171"/>
      <c r="L746" s="236"/>
      <c r="M746" s="236"/>
      <c r="N746" s="172"/>
      <c r="O746" s="249"/>
      <c r="P746" s="278"/>
      <c r="Q746" s="256"/>
      <c r="R746" s="174"/>
      <c r="S746" s="175"/>
      <c r="T746" s="176"/>
      <c r="U746" s="249"/>
      <c r="V746" s="253"/>
      <c r="W746" s="307"/>
      <c r="X746" s="177"/>
      <c r="Y746" s="177"/>
      <c r="Z746" s="177"/>
      <c r="AA746" s="178"/>
      <c r="AB746" s="178"/>
      <c r="AC746" s="178"/>
      <c r="AD746" s="173"/>
      <c r="AE746" s="179"/>
      <c r="AF746" s="177"/>
      <c r="AG746" s="180"/>
      <c r="AH746" s="169"/>
      <c r="AI746" s="169"/>
      <c r="AJ746" s="169"/>
      <c r="AK746" s="169"/>
      <c r="AL746" s="181"/>
      <c r="AM746" s="182"/>
      <c r="AN746" s="73"/>
      <c r="AO746" s="50"/>
      <c r="AP746" s="50"/>
      <c r="AQ746" s="50"/>
      <c r="AR746" s="50"/>
      <c r="AS746" s="50"/>
      <c r="AT746" s="50"/>
      <c r="AU746" s="38"/>
      <c r="AV746" s="50"/>
    </row>
    <row r="747" spans="1:48" s="183" customFormat="1" ht="45" customHeight="1">
      <c r="A747" s="169"/>
      <c r="B747" s="205"/>
      <c r="C747" s="170"/>
      <c r="D747" s="169"/>
      <c r="E747" s="220"/>
      <c r="F747" s="169"/>
      <c r="G747" s="220"/>
      <c r="H747" s="169"/>
      <c r="I747" s="233"/>
      <c r="J747" s="233"/>
      <c r="K747" s="171"/>
      <c r="L747" s="236"/>
      <c r="M747" s="236"/>
      <c r="N747" s="172"/>
      <c r="O747" s="249"/>
      <c r="P747" s="278"/>
      <c r="Q747" s="256"/>
      <c r="R747" s="174"/>
      <c r="S747" s="175"/>
      <c r="T747" s="176"/>
      <c r="U747" s="249"/>
      <c r="V747" s="253"/>
      <c r="W747" s="307"/>
      <c r="X747" s="177"/>
      <c r="Y747" s="177"/>
      <c r="Z747" s="177"/>
      <c r="AA747" s="178"/>
      <c r="AB747" s="178"/>
      <c r="AC747" s="178"/>
      <c r="AD747" s="173"/>
      <c r="AE747" s="179"/>
      <c r="AF747" s="177"/>
      <c r="AG747" s="180"/>
      <c r="AH747" s="169"/>
      <c r="AI747" s="169"/>
      <c r="AJ747" s="169"/>
      <c r="AK747" s="169"/>
      <c r="AL747" s="181"/>
      <c r="AM747" s="182"/>
      <c r="AN747" s="73"/>
      <c r="AO747" s="50"/>
      <c r="AP747" s="50"/>
      <c r="AQ747" s="50"/>
      <c r="AR747" s="50"/>
      <c r="AS747" s="50"/>
      <c r="AT747" s="50"/>
      <c r="AU747" s="38"/>
      <c r="AV747" s="50"/>
    </row>
    <row r="748" spans="1:48" s="183" customFormat="1" ht="45" customHeight="1">
      <c r="A748" s="169"/>
      <c r="B748" s="205"/>
      <c r="C748" s="170"/>
      <c r="D748" s="169"/>
      <c r="E748" s="220"/>
      <c r="F748" s="169"/>
      <c r="G748" s="220"/>
      <c r="H748" s="169"/>
      <c r="I748" s="233"/>
      <c r="J748" s="233"/>
      <c r="K748" s="171"/>
      <c r="L748" s="236"/>
      <c r="M748" s="236"/>
      <c r="N748" s="172"/>
      <c r="O748" s="249"/>
      <c r="P748" s="278"/>
      <c r="Q748" s="256"/>
      <c r="R748" s="174"/>
      <c r="S748" s="175"/>
      <c r="T748" s="176"/>
      <c r="U748" s="249"/>
      <c r="V748" s="253"/>
      <c r="W748" s="307"/>
      <c r="X748" s="177"/>
      <c r="Y748" s="177"/>
      <c r="Z748" s="177"/>
      <c r="AA748" s="178"/>
      <c r="AB748" s="178"/>
      <c r="AC748" s="178"/>
      <c r="AD748" s="173"/>
      <c r="AE748" s="179"/>
      <c r="AF748" s="177"/>
      <c r="AG748" s="180"/>
      <c r="AH748" s="169"/>
      <c r="AI748" s="169"/>
      <c r="AJ748" s="169"/>
      <c r="AK748" s="169"/>
      <c r="AL748" s="181"/>
      <c r="AM748" s="182"/>
      <c r="AN748" s="73"/>
      <c r="AO748" s="50"/>
      <c r="AP748" s="50"/>
      <c r="AQ748" s="50"/>
      <c r="AR748" s="50"/>
      <c r="AS748" s="50"/>
      <c r="AT748" s="50"/>
      <c r="AU748" s="38"/>
      <c r="AV748" s="50"/>
    </row>
    <row r="749" spans="1:48" s="183" customFormat="1" ht="45" customHeight="1">
      <c r="A749" s="169"/>
      <c r="B749" s="205"/>
      <c r="C749" s="170"/>
      <c r="D749" s="169"/>
      <c r="E749" s="220"/>
      <c r="F749" s="169"/>
      <c r="G749" s="220"/>
      <c r="H749" s="169"/>
      <c r="I749" s="233"/>
      <c r="J749" s="233"/>
      <c r="K749" s="171"/>
      <c r="L749" s="236"/>
      <c r="M749" s="236"/>
      <c r="N749" s="172"/>
      <c r="O749" s="249"/>
      <c r="P749" s="278"/>
      <c r="Q749" s="256"/>
      <c r="R749" s="174"/>
      <c r="S749" s="175"/>
      <c r="T749" s="176"/>
      <c r="U749" s="249"/>
      <c r="V749" s="253"/>
      <c r="W749" s="307"/>
      <c r="X749" s="177"/>
      <c r="Y749" s="177"/>
      <c r="Z749" s="177"/>
      <c r="AA749" s="178"/>
      <c r="AB749" s="178"/>
      <c r="AC749" s="178"/>
      <c r="AD749" s="173"/>
      <c r="AE749" s="179"/>
      <c r="AF749" s="177"/>
      <c r="AG749" s="180"/>
      <c r="AH749" s="169"/>
      <c r="AI749" s="169"/>
      <c r="AJ749" s="169"/>
      <c r="AK749" s="169"/>
      <c r="AL749" s="181"/>
      <c r="AM749" s="182"/>
      <c r="AN749" s="73"/>
      <c r="AO749" s="50"/>
      <c r="AP749" s="50"/>
      <c r="AQ749" s="50"/>
      <c r="AR749" s="50"/>
      <c r="AS749" s="50"/>
      <c r="AT749" s="50"/>
      <c r="AU749" s="38"/>
      <c r="AV749" s="50"/>
    </row>
    <row r="750" spans="1:48" s="183" customFormat="1" ht="45" customHeight="1">
      <c r="A750" s="169"/>
      <c r="B750" s="205"/>
      <c r="C750" s="170"/>
      <c r="D750" s="169"/>
      <c r="E750" s="220"/>
      <c r="F750" s="169"/>
      <c r="G750" s="220"/>
      <c r="H750" s="169"/>
      <c r="I750" s="233"/>
      <c r="J750" s="233"/>
      <c r="K750" s="171"/>
      <c r="L750" s="236"/>
      <c r="M750" s="236"/>
      <c r="N750" s="172"/>
      <c r="O750" s="249"/>
      <c r="P750" s="278"/>
      <c r="Q750" s="256"/>
      <c r="R750" s="174"/>
      <c r="S750" s="175"/>
      <c r="T750" s="176"/>
      <c r="U750" s="249"/>
      <c r="V750" s="253"/>
      <c r="W750" s="307"/>
      <c r="X750" s="177"/>
      <c r="Y750" s="177"/>
      <c r="Z750" s="177"/>
      <c r="AA750" s="178"/>
      <c r="AB750" s="178"/>
      <c r="AC750" s="178"/>
      <c r="AD750" s="173"/>
      <c r="AE750" s="179"/>
      <c r="AF750" s="177"/>
      <c r="AG750" s="180"/>
      <c r="AH750" s="169"/>
      <c r="AI750" s="169"/>
      <c r="AJ750" s="169"/>
      <c r="AK750" s="169"/>
      <c r="AL750" s="181"/>
      <c r="AM750" s="182"/>
      <c r="AN750" s="73"/>
      <c r="AO750" s="50"/>
      <c r="AP750" s="50"/>
      <c r="AQ750" s="50"/>
      <c r="AR750" s="50"/>
      <c r="AS750" s="50"/>
      <c r="AT750" s="50"/>
      <c r="AU750" s="38"/>
      <c r="AV750" s="50"/>
    </row>
    <row r="751" spans="1:48" s="183" customFormat="1" ht="45" customHeight="1">
      <c r="A751" s="169"/>
      <c r="B751" s="205"/>
      <c r="C751" s="170"/>
      <c r="D751" s="169"/>
      <c r="E751" s="220"/>
      <c r="F751" s="169"/>
      <c r="G751" s="220"/>
      <c r="H751" s="169"/>
      <c r="I751" s="233"/>
      <c r="J751" s="233"/>
      <c r="K751" s="171"/>
      <c r="L751" s="236"/>
      <c r="M751" s="236"/>
      <c r="N751" s="172"/>
      <c r="O751" s="249"/>
      <c r="P751" s="278"/>
      <c r="Q751" s="256"/>
      <c r="R751" s="174"/>
      <c r="S751" s="175"/>
      <c r="T751" s="176"/>
      <c r="U751" s="249"/>
      <c r="V751" s="253"/>
      <c r="W751" s="307"/>
      <c r="X751" s="177"/>
      <c r="Y751" s="177"/>
      <c r="Z751" s="177"/>
      <c r="AA751" s="178"/>
      <c r="AB751" s="178"/>
      <c r="AC751" s="178"/>
      <c r="AD751" s="173"/>
      <c r="AE751" s="179"/>
      <c r="AF751" s="177"/>
      <c r="AG751" s="180"/>
      <c r="AH751" s="169"/>
      <c r="AI751" s="169"/>
      <c r="AJ751" s="169"/>
      <c r="AK751" s="169"/>
      <c r="AL751" s="181"/>
      <c r="AM751" s="182"/>
      <c r="AN751" s="73"/>
      <c r="AO751" s="50"/>
      <c r="AP751" s="50"/>
      <c r="AQ751" s="50"/>
      <c r="AR751" s="50"/>
      <c r="AS751" s="50"/>
      <c r="AT751" s="50"/>
      <c r="AU751" s="38"/>
      <c r="AV751" s="50"/>
    </row>
    <row r="752" spans="1:48" s="183" customFormat="1" ht="45" customHeight="1">
      <c r="A752" s="169"/>
      <c r="B752" s="205"/>
      <c r="C752" s="170"/>
      <c r="D752" s="169"/>
      <c r="E752" s="220"/>
      <c r="F752" s="169"/>
      <c r="G752" s="220"/>
      <c r="H752" s="169"/>
      <c r="I752" s="233"/>
      <c r="J752" s="233"/>
      <c r="K752" s="171"/>
      <c r="L752" s="236"/>
      <c r="M752" s="236"/>
      <c r="N752" s="172"/>
      <c r="O752" s="249"/>
      <c r="P752" s="278"/>
      <c r="Q752" s="256"/>
      <c r="R752" s="174"/>
      <c r="S752" s="175"/>
      <c r="T752" s="176"/>
      <c r="U752" s="249"/>
      <c r="V752" s="253"/>
      <c r="W752" s="307"/>
      <c r="X752" s="177"/>
      <c r="Y752" s="177"/>
      <c r="Z752" s="177"/>
      <c r="AA752" s="178"/>
      <c r="AB752" s="178"/>
      <c r="AC752" s="178"/>
      <c r="AD752" s="173"/>
      <c r="AE752" s="179"/>
      <c r="AF752" s="177"/>
      <c r="AG752" s="180"/>
      <c r="AH752" s="169"/>
      <c r="AI752" s="169"/>
      <c r="AJ752" s="169"/>
      <c r="AK752" s="169"/>
      <c r="AL752" s="181"/>
      <c r="AM752" s="182"/>
      <c r="AN752" s="73"/>
      <c r="AO752" s="50"/>
      <c r="AP752" s="50"/>
      <c r="AQ752" s="50"/>
      <c r="AR752" s="50"/>
      <c r="AS752" s="50"/>
      <c r="AT752" s="50"/>
      <c r="AU752" s="38"/>
      <c r="AV752" s="50"/>
    </row>
    <row r="753" spans="1:48" s="183" customFormat="1" ht="45" customHeight="1">
      <c r="A753" s="169"/>
      <c r="B753" s="205"/>
      <c r="C753" s="170"/>
      <c r="D753" s="169"/>
      <c r="E753" s="220"/>
      <c r="F753" s="169"/>
      <c r="G753" s="220"/>
      <c r="H753" s="169"/>
      <c r="I753" s="233"/>
      <c r="J753" s="233"/>
      <c r="K753" s="171"/>
      <c r="L753" s="236"/>
      <c r="M753" s="236"/>
      <c r="N753" s="172"/>
      <c r="O753" s="249"/>
      <c r="P753" s="278"/>
      <c r="Q753" s="256"/>
      <c r="R753" s="174"/>
      <c r="S753" s="175"/>
      <c r="T753" s="176"/>
      <c r="U753" s="249"/>
      <c r="V753" s="253"/>
      <c r="W753" s="307"/>
      <c r="X753" s="177"/>
      <c r="Y753" s="177"/>
      <c r="Z753" s="177"/>
      <c r="AA753" s="178"/>
      <c r="AB753" s="178"/>
      <c r="AC753" s="178"/>
      <c r="AD753" s="173"/>
      <c r="AE753" s="179"/>
      <c r="AF753" s="177"/>
      <c r="AG753" s="180"/>
      <c r="AH753" s="169"/>
      <c r="AI753" s="169"/>
      <c r="AJ753" s="169"/>
      <c r="AK753" s="169"/>
      <c r="AL753" s="181"/>
      <c r="AM753" s="182"/>
      <c r="AN753" s="73"/>
      <c r="AO753" s="50"/>
      <c r="AP753" s="50"/>
      <c r="AQ753" s="50"/>
      <c r="AR753" s="50"/>
      <c r="AS753" s="50"/>
      <c r="AT753" s="50"/>
      <c r="AU753" s="38"/>
      <c r="AV753" s="50"/>
    </row>
    <row r="754" spans="1:48" s="183" customFormat="1" ht="45" customHeight="1">
      <c r="A754" s="169"/>
      <c r="B754" s="205"/>
      <c r="C754" s="170"/>
      <c r="D754" s="169"/>
      <c r="E754" s="220"/>
      <c r="F754" s="169"/>
      <c r="G754" s="220"/>
      <c r="H754" s="169"/>
      <c r="I754" s="233"/>
      <c r="J754" s="233"/>
      <c r="K754" s="171"/>
      <c r="L754" s="236"/>
      <c r="M754" s="236"/>
      <c r="N754" s="172"/>
      <c r="O754" s="249"/>
      <c r="P754" s="278"/>
      <c r="Q754" s="256"/>
      <c r="R754" s="174"/>
      <c r="S754" s="175"/>
      <c r="T754" s="176"/>
      <c r="U754" s="249"/>
      <c r="V754" s="253"/>
      <c r="W754" s="307"/>
      <c r="X754" s="177"/>
      <c r="Y754" s="177"/>
      <c r="Z754" s="177"/>
      <c r="AA754" s="178"/>
      <c r="AB754" s="178"/>
      <c r="AC754" s="178"/>
      <c r="AD754" s="173"/>
      <c r="AE754" s="179"/>
      <c r="AF754" s="177"/>
      <c r="AG754" s="180"/>
      <c r="AH754" s="169"/>
      <c r="AI754" s="169"/>
      <c r="AJ754" s="169"/>
      <c r="AK754" s="169"/>
      <c r="AL754" s="181"/>
      <c r="AM754" s="182"/>
      <c r="AN754" s="73"/>
      <c r="AO754" s="50"/>
      <c r="AP754" s="50"/>
      <c r="AQ754" s="50"/>
      <c r="AR754" s="50"/>
      <c r="AS754" s="50"/>
      <c r="AT754" s="50"/>
      <c r="AU754" s="38"/>
      <c r="AV754" s="50"/>
    </row>
    <row r="755" spans="1:48" s="183" customFormat="1" ht="45" customHeight="1">
      <c r="A755" s="169"/>
      <c r="B755" s="205"/>
      <c r="C755" s="170"/>
      <c r="D755" s="169"/>
      <c r="E755" s="220"/>
      <c r="F755" s="169"/>
      <c r="G755" s="220"/>
      <c r="H755" s="169"/>
      <c r="I755" s="233"/>
      <c r="J755" s="233"/>
      <c r="K755" s="171"/>
      <c r="L755" s="236"/>
      <c r="M755" s="236"/>
      <c r="N755" s="172"/>
      <c r="O755" s="249"/>
      <c r="P755" s="278"/>
      <c r="Q755" s="256"/>
      <c r="R755" s="174"/>
      <c r="S755" s="175"/>
      <c r="T755" s="176"/>
      <c r="U755" s="249"/>
      <c r="V755" s="253"/>
      <c r="W755" s="307"/>
      <c r="X755" s="177"/>
      <c r="Y755" s="177"/>
      <c r="Z755" s="177"/>
      <c r="AA755" s="178"/>
      <c r="AB755" s="178"/>
      <c r="AC755" s="178"/>
      <c r="AD755" s="173"/>
      <c r="AE755" s="179"/>
      <c r="AF755" s="177"/>
      <c r="AG755" s="180"/>
      <c r="AH755" s="169"/>
      <c r="AI755" s="169"/>
      <c r="AJ755" s="169"/>
      <c r="AK755" s="169"/>
      <c r="AL755" s="181"/>
      <c r="AM755" s="182"/>
      <c r="AN755" s="73"/>
      <c r="AO755" s="50"/>
      <c r="AP755" s="50"/>
      <c r="AQ755" s="50"/>
      <c r="AR755" s="50"/>
      <c r="AS755" s="50"/>
      <c r="AT755" s="50"/>
      <c r="AU755" s="38"/>
      <c r="AV755" s="50"/>
    </row>
    <row r="756" spans="1:48" s="183" customFormat="1" ht="45" customHeight="1">
      <c r="A756" s="169"/>
      <c r="B756" s="205"/>
      <c r="C756" s="170"/>
      <c r="D756" s="169"/>
      <c r="E756" s="220"/>
      <c r="F756" s="169"/>
      <c r="G756" s="220"/>
      <c r="H756" s="169"/>
      <c r="I756" s="233"/>
      <c r="J756" s="233"/>
      <c r="K756" s="171"/>
      <c r="L756" s="236"/>
      <c r="M756" s="236"/>
      <c r="N756" s="172"/>
      <c r="O756" s="249"/>
      <c r="P756" s="278"/>
      <c r="Q756" s="256"/>
      <c r="R756" s="174"/>
      <c r="S756" s="175"/>
      <c r="T756" s="176"/>
      <c r="U756" s="249"/>
      <c r="V756" s="253"/>
      <c r="W756" s="307"/>
      <c r="X756" s="177"/>
      <c r="Y756" s="177"/>
      <c r="Z756" s="177"/>
      <c r="AA756" s="178"/>
      <c r="AB756" s="178"/>
      <c r="AC756" s="178"/>
      <c r="AD756" s="173"/>
      <c r="AE756" s="179"/>
      <c r="AF756" s="177"/>
      <c r="AG756" s="180"/>
      <c r="AH756" s="169"/>
      <c r="AI756" s="169"/>
      <c r="AJ756" s="169"/>
      <c r="AK756" s="169"/>
      <c r="AL756" s="181"/>
      <c r="AM756" s="182"/>
      <c r="AN756" s="73"/>
      <c r="AO756" s="50"/>
      <c r="AP756" s="50"/>
      <c r="AQ756" s="50"/>
      <c r="AR756" s="50"/>
      <c r="AS756" s="50"/>
      <c r="AT756" s="50"/>
      <c r="AU756" s="38"/>
      <c r="AV756" s="50"/>
    </row>
    <row r="757" spans="1:48" s="183" customFormat="1" ht="45" customHeight="1">
      <c r="A757" s="169"/>
      <c r="B757" s="205"/>
      <c r="C757" s="170"/>
      <c r="D757" s="169"/>
      <c r="E757" s="220"/>
      <c r="F757" s="169"/>
      <c r="G757" s="220"/>
      <c r="H757" s="169"/>
      <c r="I757" s="233"/>
      <c r="J757" s="233"/>
      <c r="K757" s="171"/>
      <c r="L757" s="236"/>
      <c r="M757" s="236"/>
      <c r="N757" s="172"/>
      <c r="O757" s="249"/>
      <c r="P757" s="278"/>
      <c r="Q757" s="256"/>
      <c r="R757" s="174"/>
      <c r="S757" s="175"/>
      <c r="T757" s="176"/>
      <c r="U757" s="249"/>
      <c r="V757" s="253"/>
      <c r="W757" s="307"/>
      <c r="X757" s="177"/>
      <c r="Y757" s="177"/>
      <c r="Z757" s="177"/>
      <c r="AA757" s="178"/>
      <c r="AB757" s="178"/>
      <c r="AC757" s="178"/>
      <c r="AD757" s="173"/>
      <c r="AE757" s="179"/>
      <c r="AF757" s="177"/>
      <c r="AG757" s="180"/>
      <c r="AH757" s="169"/>
      <c r="AI757" s="169"/>
      <c r="AJ757" s="169"/>
      <c r="AK757" s="169"/>
      <c r="AL757" s="181"/>
      <c r="AM757" s="182"/>
      <c r="AN757" s="73"/>
      <c r="AO757" s="50"/>
      <c r="AP757" s="50"/>
      <c r="AQ757" s="50"/>
      <c r="AR757" s="50"/>
      <c r="AS757" s="50"/>
      <c r="AT757" s="50"/>
      <c r="AU757" s="38"/>
      <c r="AV757" s="50"/>
    </row>
    <row r="758" spans="1:48" s="183" customFormat="1" ht="45" customHeight="1">
      <c r="A758" s="169"/>
      <c r="B758" s="205"/>
      <c r="C758" s="170"/>
      <c r="D758" s="169"/>
      <c r="E758" s="220"/>
      <c r="F758" s="169"/>
      <c r="G758" s="220"/>
      <c r="H758" s="169"/>
      <c r="I758" s="233"/>
      <c r="J758" s="233"/>
      <c r="K758" s="171"/>
      <c r="L758" s="236"/>
      <c r="M758" s="236"/>
      <c r="N758" s="172"/>
      <c r="O758" s="249"/>
      <c r="P758" s="169"/>
      <c r="Q758" s="256"/>
      <c r="R758" s="174"/>
      <c r="S758" s="175"/>
      <c r="T758" s="176"/>
      <c r="U758" s="249"/>
      <c r="V758" s="253"/>
      <c r="W758" s="307"/>
      <c r="X758" s="177"/>
      <c r="Y758" s="177"/>
      <c r="Z758" s="177"/>
      <c r="AA758" s="178"/>
      <c r="AB758" s="178"/>
      <c r="AC758" s="178"/>
      <c r="AD758" s="173"/>
      <c r="AE758" s="179"/>
      <c r="AF758" s="177"/>
      <c r="AG758" s="180"/>
      <c r="AH758" s="169"/>
      <c r="AI758" s="169"/>
      <c r="AJ758" s="169"/>
      <c r="AK758" s="169"/>
      <c r="AL758" s="181"/>
      <c r="AM758" s="182"/>
      <c r="AN758" s="73"/>
      <c r="AO758" s="50"/>
      <c r="AP758" s="50"/>
      <c r="AQ758" s="50"/>
      <c r="AR758" s="50"/>
      <c r="AS758" s="50"/>
      <c r="AT758" s="50"/>
      <c r="AU758" s="38"/>
      <c r="AV758" s="50"/>
    </row>
    <row r="759" spans="1:48" s="183" customFormat="1" ht="45" customHeight="1">
      <c r="A759" s="169"/>
      <c r="B759" s="205"/>
      <c r="C759" s="170"/>
      <c r="D759" s="169"/>
      <c r="E759" s="220"/>
      <c r="F759" s="169"/>
      <c r="G759" s="220"/>
      <c r="H759" s="169"/>
      <c r="I759" s="233"/>
      <c r="J759" s="233"/>
      <c r="K759" s="171"/>
      <c r="L759" s="236"/>
      <c r="M759" s="236"/>
      <c r="N759" s="172"/>
      <c r="O759" s="249"/>
      <c r="P759" s="169"/>
      <c r="Q759" s="256"/>
      <c r="R759" s="174"/>
      <c r="S759" s="175"/>
      <c r="T759" s="176"/>
      <c r="U759" s="249"/>
      <c r="V759" s="253"/>
      <c r="W759" s="307"/>
      <c r="X759" s="177"/>
      <c r="Y759" s="177"/>
      <c r="Z759" s="177"/>
      <c r="AA759" s="178"/>
      <c r="AB759" s="178"/>
      <c r="AC759" s="178"/>
      <c r="AD759" s="173"/>
      <c r="AE759" s="179"/>
      <c r="AF759" s="177"/>
      <c r="AG759" s="180"/>
      <c r="AH759" s="169"/>
      <c r="AI759" s="169"/>
      <c r="AJ759" s="169"/>
      <c r="AK759" s="169"/>
      <c r="AL759" s="181"/>
      <c r="AM759" s="182"/>
      <c r="AN759" s="73"/>
      <c r="AO759" s="50"/>
      <c r="AP759" s="50"/>
      <c r="AQ759" s="50"/>
      <c r="AR759" s="50"/>
      <c r="AS759" s="50"/>
      <c r="AT759" s="50"/>
      <c r="AU759" s="38"/>
      <c r="AV759" s="50"/>
    </row>
    <row r="760" spans="1:48" s="183" customFormat="1" ht="45" customHeight="1">
      <c r="A760" s="169"/>
      <c r="B760" s="205"/>
      <c r="C760" s="170"/>
      <c r="D760" s="169"/>
      <c r="E760" s="220"/>
      <c r="F760" s="169"/>
      <c r="G760" s="220"/>
      <c r="H760" s="169"/>
      <c r="I760" s="233"/>
      <c r="J760" s="233"/>
      <c r="K760" s="171"/>
      <c r="L760" s="236"/>
      <c r="M760" s="236"/>
      <c r="N760" s="172"/>
      <c r="O760" s="249"/>
      <c r="P760" s="169"/>
      <c r="Q760" s="256"/>
      <c r="R760" s="174"/>
      <c r="S760" s="175"/>
      <c r="T760" s="176"/>
      <c r="U760" s="249"/>
      <c r="V760" s="253"/>
      <c r="W760" s="307"/>
      <c r="X760" s="177"/>
      <c r="Y760" s="177"/>
      <c r="Z760" s="177"/>
      <c r="AA760" s="178"/>
      <c r="AB760" s="178"/>
      <c r="AC760" s="178"/>
      <c r="AD760" s="173"/>
      <c r="AE760" s="179"/>
      <c r="AF760" s="177"/>
      <c r="AG760" s="180"/>
      <c r="AH760" s="169"/>
      <c r="AI760" s="169"/>
      <c r="AJ760" s="169"/>
      <c r="AK760" s="169"/>
      <c r="AL760" s="181"/>
      <c r="AM760" s="182"/>
      <c r="AN760" s="73"/>
      <c r="AO760" s="50"/>
      <c r="AP760" s="50"/>
      <c r="AQ760" s="50"/>
      <c r="AR760" s="50"/>
      <c r="AS760" s="50"/>
      <c r="AT760" s="50"/>
      <c r="AU760" s="38"/>
      <c r="AV760" s="50"/>
    </row>
    <row r="761" spans="1:48" s="183" customFormat="1" ht="45" customHeight="1">
      <c r="A761" s="169"/>
      <c r="B761" s="205"/>
      <c r="C761" s="170"/>
      <c r="D761" s="169"/>
      <c r="E761" s="220"/>
      <c r="F761" s="169"/>
      <c r="G761" s="220"/>
      <c r="H761" s="169"/>
      <c r="I761" s="233"/>
      <c r="J761" s="233"/>
      <c r="K761" s="171"/>
      <c r="L761" s="236"/>
      <c r="M761" s="236"/>
      <c r="N761" s="172"/>
      <c r="O761" s="249"/>
      <c r="P761" s="169"/>
      <c r="Q761" s="256"/>
      <c r="R761" s="174"/>
      <c r="S761" s="175"/>
      <c r="T761" s="176"/>
      <c r="U761" s="249"/>
      <c r="V761" s="253"/>
      <c r="W761" s="307"/>
      <c r="X761" s="177"/>
      <c r="Y761" s="177"/>
      <c r="Z761" s="177"/>
      <c r="AA761" s="178"/>
      <c r="AB761" s="178"/>
      <c r="AC761" s="178"/>
      <c r="AD761" s="173"/>
      <c r="AE761" s="179"/>
      <c r="AF761" s="177"/>
      <c r="AG761" s="180"/>
      <c r="AH761" s="169"/>
      <c r="AI761" s="169"/>
      <c r="AJ761" s="169"/>
      <c r="AK761" s="169"/>
      <c r="AL761" s="181"/>
      <c r="AM761" s="182"/>
      <c r="AN761" s="73"/>
      <c r="AO761" s="50"/>
      <c r="AP761" s="50"/>
      <c r="AQ761" s="50"/>
      <c r="AR761" s="50"/>
      <c r="AS761" s="50"/>
      <c r="AT761" s="50"/>
      <c r="AU761" s="38"/>
      <c r="AV761" s="50"/>
    </row>
    <row r="762" spans="1:48" s="183" customFormat="1" ht="45" customHeight="1">
      <c r="A762" s="169"/>
      <c r="B762" s="205"/>
      <c r="C762" s="170"/>
      <c r="D762" s="169"/>
      <c r="E762" s="220"/>
      <c r="F762" s="169"/>
      <c r="G762" s="220"/>
      <c r="H762" s="169"/>
      <c r="I762" s="233"/>
      <c r="J762" s="233"/>
      <c r="K762" s="171"/>
      <c r="L762" s="236"/>
      <c r="M762" s="236"/>
      <c r="N762" s="172"/>
      <c r="O762" s="249"/>
      <c r="P762" s="169"/>
      <c r="Q762" s="256"/>
      <c r="R762" s="174"/>
      <c r="S762" s="175"/>
      <c r="T762" s="176"/>
      <c r="U762" s="249"/>
      <c r="V762" s="253"/>
      <c r="W762" s="307"/>
      <c r="X762" s="177"/>
      <c r="Y762" s="177"/>
      <c r="Z762" s="177"/>
      <c r="AA762" s="178"/>
      <c r="AB762" s="178"/>
      <c r="AC762" s="178"/>
      <c r="AD762" s="173"/>
      <c r="AE762" s="179"/>
      <c r="AF762" s="177"/>
      <c r="AG762" s="180"/>
      <c r="AH762" s="169"/>
      <c r="AI762" s="169"/>
      <c r="AJ762" s="169"/>
      <c r="AK762" s="169"/>
      <c r="AL762" s="181"/>
      <c r="AM762" s="182"/>
      <c r="AN762" s="73"/>
      <c r="AO762" s="50"/>
      <c r="AP762" s="50"/>
      <c r="AQ762" s="50"/>
      <c r="AR762" s="50"/>
      <c r="AS762" s="50"/>
      <c r="AT762" s="50"/>
      <c r="AU762" s="38"/>
      <c r="AV762" s="50"/>
    </row>
    <row r="763" spans="1:48" s="183" customFormat="1" ht="45" customHeight="1">
      <c r="A763" s="169"/>
      <c r="B763" s="205"/>
      <c r="C763" s="170"/>
      <c r="D763" s="169"/>
      <c r="E763" s="220"/>
      <c r="F763" s="169"/>
      <c r="G763" s="220"/>
      <c r="H763" s="169"/>
      <c r="I763" s="233"/>
      <c r="J763" s="233"/>
      <c r="K763" s="171"/>
      <c r="L763" s="236"/>
      <c r="M763" s="236"/>
      <c r="N763" s="172"/>
      <c r="O763" s="249"/>
      <c r="P763" s="169"/>
      <c r="Q763" s="256"/>
      <c r="R763" s="174"/>
      <c r="S763" s="175"/>
      <c r="T763" s="176"/>
      <c r="U763" s="249"/>
      <c r="V763" s="253"/>
      <c r="W763" s="307"/>
      <c r="X763" s="177"/>
      <c r="Y763" s="177"/>
      <c r="Z763" s="177"/>
      <c r="AA763" s="178"/>
      <c r="AB763" s="178"/>
      <c r="AC763" s="178"/>
      <c r="AD763" s="173"/>
      <c r="AE763" s="179"/>
      <c r="AF763" s="177"/>
      <c r="AG763" s="180"/>
      <c r="AH763" s="169"/>
      <c r="AI763" s="169"/>
      <c r="AJ763" s="169"/>
      <c r="AK763" s="169"/>
      <c r="AL763" s="181"/>
      <c r="AM763" s="182"/>
      <c r="AN763" s="73"/>
      <c r="AO763" s="50"/>
      <c r="AP763" s="50"/>
      <c r="AQ763" s="50"/>
      <c r="AR763" s="50"/>
      <c r="AS763" s="50"/>
      <c r="AT763" s="50"/>
      <c r="AU763" s="38"/>
      <c r="AV763" s="50"/>
    </row>
    <row r="764" spans="1:48" s="183" customFormat="1" ht="45" customHeight="1">
      <c r="A764" s="169"/>
      <c r="B764" s="205"/>
      <c r="C764" s="170"/>
      <c r="D764" s="169"/>
      <c r="E764" s="220"/>
      <c r="F764" s="169"/>
      <c r="G764" s="220"/>
      <c r="H764" s="169"/>
      <c r="I764" s="233"/>
      <c r="J764" s="233"/>
      <c r="K764" s="171"/>
      <c r="L764" s="236"/>
      <c r="M764" s="236"/>
      <c r="N764" s="172"/>
      <c r="O764" s="249"/>
      <c r="P764" s="169"/>
      <c r="Q764" s="256"/>
      <c r="R764" s="174"/>
      <c r="S764" s="175"/>
      <c r="T764" s="176"/>
      <c r="U764" s="249"/>
      <c r="V764" s="253"/>
      <c r="W764" s="307"/>
      <c r="X764" s="177"/>
      <c r="Y764" s="177"/>
      <c r="Z764" s="177"/>
      <c r="AA764" s="178"/>
      <c r="AB764" s="178"/>
      <c r="AC764" s="178"/>
      <c r="AD764" s="173"/>
      <c r="AE764" s="179"/>
      <c r="AF764" s="177"/>
      <c r="AG764" s="180"/>
      <c r="AH764" s="169"/>
      <c r="AI764" s="169"/>
      <c r="AJ764" s="169"/>
      <c r="AK764" s="169"/>
      <c r="AL764" s="181"/>
      <c r="AM764" s="182"/>
      <c r="AN764" s="73"/>
      <c r="AO764" s="50"/>
      <c r="AP764" s="50"/>
      <c r="AQ764" s="50"/>
      <c r="AR764" s="50"/>
      <c r="AS764" s="50"/>
      <c r="AT764" s="50"/>
      <c r="AU764" s="38"/>
      <c r="AV764" s="50"/>
    </row>
    <row r="765" spans="1:48" s="183" customFormat="1" ht="45" customHeight="1">
      <c r="A765" s="169"/>
      <c r="B765" s="205"/>
      <c r="C765" s="170"/>
      <c r="D765" s="169"/>
      <c r="E765" s="220"/>
      <c r="F765" s="169"/>
      <c r="G765" s="220"/>
      <c r="H765" s="169"/>
      <c r="I765" s="233"/>
      <c r="J765" s="233"/>
      <c r="K765" s="171"/>
      <c r="L765" s="236"/>
      <c r="M765" s="236"/>
      <c r="N765" s="172"/>
      <c r="O765" s="249"/>
      <c r="P765" s="169"/>
      <c r="Q765" s="256"/>
      <c r="R765" s="174"/>
      <c r="S765" s="175"/>
      <c r="T765" s="176"/>
      <c r="U765" s="249"/>
      <c r="V765" s="253"/>
      <c r="W765" s="307"/>
      <c r="X765" s="177"/>
      <c r="Y765" s="177"/>
      <c r="Z765" s="177"/>
      <c r="AA765" s="178"/>
      <c r="AB765" s="178"/>
      <c r="AC765" s="178"/>
      <c r="AD765" s="173"/>
      <c r="AE765" s="179"/>
      <c r="AF765" s="177"/>
      <c r="AG765" s="180"/>
      <c r="AH765" s="169"/>
      <c r="AI765" s="169"/>
      <c r="AJ765" s="169"/>
      <c r="AK765" s="169"/>
      <c r="AL765" s="181"/>
      <c r="AM765" s="182"/>
      <c r="AN765" s="73"/>
      <c r="AO765" s="50"/>
      <c r="AP765" s="50"/>
      <c r="AQ765" s="50"/>
      <c r="AR765" s="50"/>
      <c r="AS765" s="50"/>
      <c r="AT765" s="50"/>
      <c r="AU765" s="38"/>
      <c r="AV765" s="50"/>
    </row>
    <row r="766" spans="1:48" s="183" customFormat="1" ht="45" customHeight="1">
      <c r="A766" s="169"/>
      <c r="B766" s="178"/>
      <c r="C766" s="170"/>
      <c r="D766" s="169"/>
      <c r="E766" s="220"/>
      <c r="F766" s="169"/>
      <c r="G766" s="220"/>
      <c r="H766" s="169"/>
      <c r="I766" s="233"/>
      <c r="J766" s="233"/>
      <c r="K766" s="171"/>
      <c r="L766" s="236"/>
      <c r="M766" s="236"/>
      <c r="N766" s="172"/>
      <c r="O766" s="249"/>
      <c r="P766" s="169"/>
      <c r="Q766" s="256"/>
      <c r="R766" s="174"/>
      <c r="S766" s="175"/>
      <c r="T766" s="176"/>
      <c r="U766" s="249"/>
      <c r="V766" s="253"/>
      <c r="W766" s="307"/>
      <c r="X766" s="177"/>
      <c r="Y766" s="177"/>
      <c r="Z766" s="177"/>
      <c r="AA766" s="178"/>
      <c r="AB766" s="178"/>
      <c r="AC766" s="178"/>
      <c r="AD766" s="173"/>
      <c r="AE766" s="179"/>
      <c r="AF766" s="177"/>
      <c r="AG766" s="180"/>
      <c r="AH766" s="169"/>
      <c r="AI766" s="169"/>
      <c r="AJ766" s="169"/>
      <c r="AK766" s="169"/>
      <c r="AL766" s="181"/>
      <c r="AM766" s="182"/>
      <c r="AN766" s="73"/>
      <c r="AO766" s="50"/>
      <c r="AP766" s="50"/>
      <c r="AQ766" s="50"/>
      <c r="AR766" s="50"/>
      <c r="AS766" s="50"/>
      <c r="AT766" s="50"/>
      <c r="AU766" s="38"/>
      <c r="AV766" s="50"/>
    </row>
    <row r="767" spans="1:48" s="183" customFormat="1" ht="27.95" customHeight="1">
      <c r="A767" s="169"/>
      <c r="B767" s="178"/>
      <c r="C767" s="170"/>
      <c r="D767" s="169"/>
      <c r="E767" s="220"/>
      <c r="F767" s="169"/>
      <c r="G767" s="220"/>
      <c r="H767" s="169"/>
      <c r="I767" s="233"/>
      <c r="J767" s="233"/>
      <c r="K767" s="171"/>
      <c r="L767" s="236"/>
      <c r="M767" s="236"/>
      <c r="N767" s="172"/>
      <c r="O767" s="249"/>
      <c r="P767" s="169"/>
      <c r="Q767" s="256"/>
      <c r="R767" s="174"/>
      <c r="S767" s="175"/>
      <c r="T767" s="176"/>
      <c r="U767" s="249"/>
      <c r="V767" s="253"/>
      <c r="W767" s="307"/>
      <c r="X767" s="177"/>
      <c r="Y767" s="177"/>
      <c r="Z767" s="177"/>
      <c r="AA767" s="178"/>
      <c r="AB767" s="178"/>
      <c r="AC767" s="178"/>
      <c r="AD767" s="173"/>
      <c r="AE767" s="179"/>
      <c r="AF767" s="177"/>
      <c r="AG767" s="180"/>
      <c r="AH767" s="169"/>
      <c r="AI767" s="169"/>
      <c r="AJ767" s="169"/>
      <c r="AK767" s="169"/>
      <c r="AL767" s="181"/>
      <c r="AM767" s="148"/>
      <c r="AN767" s="123"/>
      <c r="AO767" s="50"/>
      <c r="AP767" s="50"/>
      <c r="AQ767" s="50"/>
      <c r="AR767" s="50"/>
      <c r="AS767" s="50"/>
      <c r="AT767" s="38"/>
      <c r="AU767" s="38"/>
      <c r="AV767" s="38"/>
    </row>
    <row r="769" spans="17:23" ht="27.95" customHeight="1">
      <c r="Q769" s="250"/>
      <c r="R769" s="151"/>
      <c r="S769" s="151"/>
      <c r="T769" s="288"/>
      <c r="U769" s="250"/>
      <c r="V769" s="250"/>
      <c r="W769" s="308"/>
    </row>
    <row r="771" spans="17:23" ht="27.95" customHeight="1">
      <c r="V771" s="254"/>
    </row>
    <row r="772" spans="17:23" ht="27.95" customHeight="1">
      <c r="V772" s="254"/>
    </row>
    <row r="774" spans="17:23" ht="27.95" customHeight="1">
      <c r="V774" s="254"/>
    </row>
  </sheetData>
  <sheetProtection selectLockedCells="1" autoFilter="0"/>
  <autoFilter ref="A13:AL687" xr:uid="{00000000-0009-0000-0000-000000000000}"/>
  <dataConsolidate/>
  <mergeCells count="34">
    <mergeCell ref="AD8:AE8"/>
    <mergeCell ref="AH12:AK12"/>
    <mergeCell ref="AD11:AG11"/>
    <mergeCell ref="AF6:AL6"/>
    <mergeCell ref="AF7:AL7"/>
    <mergeCell ref="AF8:AL8"/>
    <mergeCell ref="AF9:AL9"/>
    <mergeCell ref="AF10:AL10"/>
    <mergeCell ref="AD10:AE10"/>
    <mergeCell ref="AH11:AK11"/>
    <mergeCell ref="K9:P10"/>
    <mergeCell ref="AD9:AE9"/>
    <mergeCell ref="A10:D10"/>
    <mergeCell ref="F10:H10"/>
    <mergeCell ref="O12:P12"/>
    <mergeCell ref="A11:P11"/>
    <mergeCell ref="Q11:W11"/>
    <mergeCell ref="X11:AC11"/>
    <mergeCell ref="C12:D12"/>
    <mergeCell ref="I12:M12"/>
    <mergeCell ref="A9:D9"/>
    <mergeCell ref="F9:H9"/>
    <mergeCell ref="A2:AL2"/>
    <mergeCell ref="A3:AL3"/>
    <mergeCell ref="A5:D5"/>
    <mergeCell ref="I5:K5"/>
    <mergeCell ref="O5:P5"/>
    <mergeCell ref="W5:AL5"/>
    <mergeCell ref="A6:D6"/>
    <mergeCell ref="I6:K6"/>
    <mergeCell ref="AD6:AE6"/>
    <mergeCell ref="A7:D7"/>
    <mergeCell ref="I7:K7"/>
    <mergeCell ref="AD7:AE7"/>
  </mergeCells>
  <conditionalFormatting sqref="E753:F753 E757:F757 D14:E47 E554:E581 D49:E414 F620:F622 D607:D610 D605:F606 E539:E546 E14:E535 D489:D583 D416:E488 D612:D623 E607:E622 F679 F681 F683:F685 D625:E686 F656:F677">
    <cfRule type="expression" dxfId="538" priority="1543">
      <formula>AN14="NO"</formula>
    </cfRule>
  </conditionalFormatting>
  <conditionalFormatting sqref="I753:J753 I757:J757 H14:H22 I547:I596 I539:J546 I504:J529 I623:J686 I532:J536 I14:J502 H24:H556 I605:I621 J547:J621">
    <cfRule type="expression" dxfId="537" priority="1502">
      <formula>$AR14="NO"</formula>
    </cfRule>
  </conditionalFormatting>
  <conditionalFormatting sqref="K753 K757">
    <cfRule type="expression" dxfId="536" priority="1485">
      <formula>$AS753="NO"</formula>
    </cfRule>
  </conditionalFormatting>
  <conditionalFormatting sqref="E753 E757 D14:D47 D49:D414 D607:D610 D605:E606 D416:D583 D612:D623 E607:E622 D625:E686">
    <cfRule type="expression" dxfId="535" priority="1469">
      <formula>$AO14="NO"</formula>
    </cfRule>
  </conditionalFormatting>
  <conditionalFormatting sqref="E766:F766">
    <cfRule type="expression" dxfId="534" priority="1468">
      <formula>AO766="NO"</formula>
    </cfRule>
  </conditionalFormatting>
  <conditionalFormatting sqref="I766:J766">
    <cfRule type="expression" dxfId="533" priority="1467">
      <formula>$AR766="NO"</formula>
    </cfRule>
  </conditionalFormatting>
  <conditionalFormatting sqref="K766 K14:K445 K605:K686">
    <cfRule type="expression" dxfId="532" priority="1466">
      <formula>AND($AS14="NO",K14&lt;&gt;"No aplica")</formula>
    </cfRule>
  </conditionalFormatting>
  <conditionalFormatting sqref="F766">
    <cfRule type="expression" dxfId="531" priority="1465">
      <formula>AP766="NO"</formula>
    </cfRule>
  </conditionalFormatting>
  <conditionalFormatting sqref="E766">
    <cfRule type="expression" dxfId="530" priority="1464">
      <formula>$AO766="NO"</formula>
    </cfRule>
  </conditionalFormatting>
  <conditionalFormatting sqref="E745:F745">
    <cfRule type="expression" dxfId="529" priority="931">
      <formula>AO745="NO"</formula>
    </cfRule>
  </conditionalFormatting>
  <conditionalFormatting sqref="I745:J745">
    <cfRule type="expression" dxfId="528" priority="930">
      <formula>$AR745="NO"</formula>
    </cfRule>
  </conditionalFormatting>
  <conditionalFormatting sqref="K745">
    <cfRule type="expression" dxfId="527" priority="929">
      <formula>AND($AS745="NO",K745&lt;&gt;"No aplica")</formula>
    </cfRule>
  </conditionalFormatting>
  <conditionalFormatting sqref="F745">
    <cfRule type="expression" dxfId="526" priority="928">
      <formula>AP745="NO"</formula>
    </cfRule>
  </conditionalFormatting>
  <conditionalFormatting sqref="E745">
    <cfRule type="expression" dxfId="525" priority="927">
      <formula>$AO745="NO"</formula>
    </cfRule>
  </conditionalFormatting>
  <conditionalFormatting sqref="E691:F691">
    <cfRule type="expression" dxfId="524" priority="641">
      <formula>AO691="NO"</formula>
    </cfRule>
  </conditionalFormatting>
  <conditionalFormatting sqref="I691:J691">
    <cfRule type="expression" dxfId="523" priority="640">
      <formula>$AR691="NO"</formula>
    </cfRule>
  </conditionalFormatting>
  <conditionalFormatting sqref="K691">
    <cfRule type="expression" dxfId="522" priority="639">
      <formula>AND($AS691="NO",K691&lt;&gt;"No aplica")</formula>
    </cfRule>
  </conditionalFormatting>
  <conditionalFormatting sqref="F691">
    <cfRule type="expression" dxfId="521" priority="638">
      <formula>AP691="NO"</formula>
    </cfRule>
  </conditionalFormatting>
  <conditionalFormatting sqref="E691">
    <cfRule type="expression" dxfId="520" priority="637">
      <formula>$AO691="NO"</formula>
    </cfRule>
  </conditionalFormatting>
  <conditionalFormatting sqref="E690:F690">
    <cfRule type="expression" dxfId="519" priority="636">
      <formula>AO690="NO"</formula>
    </cfRule>
  </conditionalFormatting>
  <conditionalFormatting sqref="I690:J690">
    <cfRule type="expression" dxfId="518" priority="635">
      <formula>$AR690="NO"</formula>
    </cfRule>
  </conditionalFormatting>
  <conditionalFormatting sqref="K690">
    <cfRule type="expression" dxfId="517" priority="634">
      <formula>AND($AS690="NO",K690&lt;&gt;"No aplica")</formula>
    </cfRule>
  </conditionalFormatting>
  <conditionalFormatting sqref="F690">
    <cfRule type="expression" dxfId="516" priority="633">
      <formula>AP690="NO"</formula>
    </cfRule>
  </conditionalFormatting>
  <conditionalFormatting sqref="E690">
    <cfRule type="expression" dxfId="515" priority="632">
      <formula>$AO690="NO"</formula>
    </cfRule>
  </conditionalFormatting>
  <conditionalFormatting sqref="E689:F689">
    <cfRule type="expression" dxfId="514" priority="631">
      <formula>AO689="NO"</formula>
    </cfRule>
  </conditionalFormatting>
  <conditionalFormatting sqref="I689:J689">
    <cfRule type="expression" dxfId="513" priority="630">
      <formula>$AR689="NO"</formula>
    </cfRule>
  </conditionalFormatting>
  <conditionalFormatting sqref="K689">
    <cfRule type="expression" dxfId="512" priority="629">
      <formula>AND($AS689="NO",K689&lt;&gt;"No aplica")</formula>
    </cfRule>
  </conditionalFormatting>
  <conditionalFormatting sqref="F689">
    <cfRule type="expression" dxfId="511" priority="628">
      <formula>AP689="NO"</formula>
    </cfRule>
  </conditionalFormatting>
  <conditionalFormatting sqref="E689">
    <cfRule type="expression" dxfId="510" priority="627">
      <formula>$AO689="NO"</formula>
    </cfRule>
  </conditionalFormatting>
  <conditionalFormatting sqref="E688:F688">
    <cfRule type="expression" dxfId="509" priority="626">
      <formula>AO688="NO"</formula>
    </cfRule>
  </conditionalFormatting>
  <conditionalFormatting sqref="I688:J688">
    <cfRule type="expression" dxfId="508" priority="625">
      <formula>$AR688="NO"</formula>
    </cfRule>
  </conditionalFormatting>
  <conditionalFormatting sqref="K688">
    <cfRule type="expression" dxfId="507" priority="624">
      <formula>AND($AS688="NO",K688&lt;&gt;"No aplica")</formula>
    </cfRule>
  </conditionalFormatting>
  <conditionalFormatting sqref="F688">
    <cfRule type="expression" dxfId="506" priority="623">
      <formula>AP688="NO"</formula>
    </cfRule>
  </conditionalFormatting>
  <conditionalFormatting sqref="E688">
    <cfRule type="expression" dxfId="505" priority="622">
      <formula>$AO688="NO"</formula>
    </cfRule>
  </conditionalFormatting>
  <conditionalFormatting sqref="E687:F687">
    <cfRule type="expression" dxfId="504" priority="621">
      <formula>AO687="NO"</formula>
    </cfRule>
  </conditionalFormatting>
  <conditionalFormatting sqref="I687:J687">
    <cfRule type="expression" dxfId="503" priority="620">
      <formula>$AR687="NO"</formula>
    </cfRule>
  </conditionalFormatting>
  <conditionalFormatting sqref="K687">
    <cfRule type="expression" dxfId="502" priority="619">
      <formula>AND($AS687="NO",K687&lt;&gt;"No aplica")</formula>
    </cfRule>
  </conditionalFormatting>
  <conditionalFormatting sqref="F687">
    <cfRule type="expression" dxfId="501" priority="618">
      <formula>AP687="NO"</formula>
    </cfRule>
  </conditionalFormatting>
  <conditionalFormatting sqref="E687">
    <cfRule type="expression" dxfId="500" priority="617">
      <formula>$AO687="NO"</formula>
    </cfRule>
  </conditionalFormatting>
  <conditionalFormatting sqref="E713:F713">
    <cfRule type="expression" dxfId="499" priority="601">
      <formula>AO713="NO"</formula>
    </cfRule>
  </conditionalFormatting>
  <conditionalFormatting sqref="I713:J713">
    <cfRule type="expression" dxfId="498" priority="600">
      <formula>$AR713="NO"</formula>
    </cfRule>
  </conditionalFormatting>
  <conditionalFormatting sqref="K713">
    <cfRule type="expression" dxfId="497" priority="599">
      <formula>AND($AS713="NO",K713&lt;&gt;"No aplica")</formula>
    </cfRule>
  </conditionalFormatting>
  <conditionalFormatting sqref="F713">
    <cfRule type="expression" dxfId="496" priority="598">
      <formula>AP713="NO"</formula>
    </cfRule>
  </conditionalFormatting>
  <conditionalFormatting sqref="E713">
    <cfRule type="expression" dxfId="495" priority="597">
      <formula>$AO713="NO"</formula>
    </cfRule>
  </conditionalFormatting>
  <conditionalFormatting sqref="E702:F702">
    <cfRule type="expression" dxfId="494" priority="596">
      <formula>AO702="NO"</formula>
    </cfRule>
  </conditionalFormatting>
  <conditionalFormatting sqref="I702:J702">
    <cfRule type="expression" dxfId="493" priority="595">
      <formula>$AR702="NO"</formula>
    </cfRule>
  </conditionalFormatting>
  <conditionalFormatting sqref="K702">
    <cfRule type="expression" dxfId="492" priority="594">
      <formula>AND($AS702="NO",K702&lt;&gt;"No aplica")</formula>
    </cfRule>
  </conditionalFormatting>
  <conditionalFormatting sqref="F702">
    <cfRule type="expression" dxfId="491" priority="593">
      <formula>AP702="NO"</formula>
    </cfRule>
  </conditionalFormatting>
  <conditionalFormatting sqref="E702">
    <cfRule type="expression" dxfId="490" priority="592">
      <formula>$AO702="NO"</formula>
    </cfRule>
  </conditionalFormatting>
  <conditionalFormatting sqref="E701:F701">
    <cfRule type="expression" dxfId="489" priority="591">
      <formula>AO701="NO"</formula>
    </cfRule>
  </conditionalFormatting>
  <conditionalFormatting sqref="I701:J701">
    <cfRule type="expression" dxfId="488" priority="590">
      <formula>$AR701="NO"</formula>
    </cfRule>
  </conditionalFormatting>
  <conditionalFormatting sqref="K701">
    <cfRule type="expression" dxfId="487" priority="589">
      <formula>AND($AS701="NO",K701&lt;&gt;"No aplica")</formula>
    </cfRule>
  </conditionalFormatting>
  <conditionalFormatting sqref="F701">
    <cfRule type="expression" dxfId="486" priority="588">
      <formula>AP701="NO"</formula>
    </cfRule>
  </conditionalFormatting>
  <conditionalFormatting sqref="E701">
    <cfRule type="expression" dxfId="485" priority="587">
      <formula>$AO701="NO"</formula>
    </cfRule>
  </conditionalFormatting>
  <conditionalFormatting sqref="E700:F700">
    <cfRule type="expression" dxfId="484" priority="586">
      <formula>AO700="NO"</formula>
    </cfRule>
  </conditionalFormatting>
  <conditionalFormatting sqref="I700:J700">
    <cfRule type="expression" dxfId="483" priority="585">
      <formula>$AR700="NO"</formula>
    </cfRule>
  </conditionalFormatting>
  <conditionalFormatting sqref="K700">
    <cfRule type="expression" dxfId="482" priority="584">
      <formula>AND($AS700="NO",K700&lt;&gt;"No aplica")</formula>
    </cfRule>
  </conditionalFormatting>
  <conditionalFormatting sqref="F700">
    <cfRule type="expression" dxfId="481" priority="583">
      <formula>AP700="NO"</formula>
    </cfRule>
  </conditionalFormatting>
  <conditionalFormatting sqref="E700">
    <cfRule type="expression" dxfId="480" priority="582">
      <formula>$AO700="NO"</formula>
    </cfRule>
  </conditionalFormatting>
  <conditionalFormatting sqref="E699:F699">
    <cfRule type="expression" dxfId="479" priority="581">
      <formula>AO699="NO"</formula>
    </cfRule>
  </conditionalFormatting>
  <conditionalFormatting sqref="I699:J699">
    <cfRule type="expression" dxfId="478" priority="580">
      <formula>$AR699="NO"</formula>
    </cfRule>
  </conditionalFormatting>
  <conditionalFormatting sqref="K699">
    <cfRule type="expression" dxfId="477" priority="579">
      <formula>AND($AS699="NO",K699&lt;&gt;"No aplica")</formula>
    </cfRule>
  </conditionalFormatting>
  <conditionalFormatting sqref="F699">
    <cfRule type="expression" dxfId="476" priority="578">
      <formula>AP699="NO"</formula>
    </cfRule>
  </conditionalFormatting>
  <conditionalFormatting sqref="E699">
    <cfRule type="expression" dxfId="475" priority="577">
      <formula>$AO699="NO"</formula>
    </cfRule>
  </conditionalFormatting>
  <conditionalFormatting sqref="E698:F698">
    <cfRule type="expression" dxfId="474" priority="576">
      <formula>AO698="NO"</formula>
    </cfRule>
  </conditionalFormatting>
  <conditionalFormatting sqref="I698:J698">
    <cfRule type="expression" dxfId="473" priority="575">
      <formula>$AR698="NO"</formula>
    </cfRule>
  </conditionalFormatting>
  <conditionalFormatting sqref="K698">
    <cfRule type="expression" dxfId="472" priority="574">
      <formula>AND($AS698="NO",K698&lt;&gt;"No aplica")</formula>
    </cfRule>
  </conditionalFormatting>
  <conditionalFormatting sqref="F698">
    <cfRule type="expression" dxfId="471" priority="573">
      <formula>AP698="NO"</formula>
    </cfRule>
  </conditionalFormatting>
  <conditionalFormatting sqref="E698">
    <cfRule type="expression" dxfId="470" priority="572">
      <formula>$AO698="NO"</formula>
    </cfRule>
  </conditionalFormatting>
  <conditionalFormatting sqref="E697:F697">
    <cfRule type="expression" dxfId="469" priority="571">
      <formula>AO697="NO"</formula>
    </cfRule>
  </conditionalFormatting>
  <conditionalFormatting sqref="I697:J697">
    <cfRule type="expression" dxfId="468" priority="570">
      <formula>$AR697="NO"</formula>
    </cfRule>
  </conditionalFormatting>
  <conditionalFormatting sqref="K697">
    <cfRule type="expression" dxfId="467" priority="569">
      <formula>AND($AS697="NO",K697&lt;&gt;"No aplica")</formula>
    </cfRule>
  </conditionalFormatting>
  <conditionalFormatting sqref="F697">
    <cfRule type="expression" dxfId="466" priority="568">
      <formula>AP697="NO"</formula>
    </cfRule>
  </conditionalFormatting>
  <conditionalFormatting sqref="E697">
    <cfRule type="expression" dxfId="465" priority="567">
      <formula>$AO697="NO"</formula>
    </cfRule>
  </conditionalFormatting>
  <conditionalFormatting sqref="E696:F696">
    <cfRule type="expression" dxfId="464" priority="566">
      <formula>AO696="NO"</formula>
    </cfRule>
  </conditionalFormatting>
  <conditionalFormatting sqref="I696:J696">
    <cfRule type="expression" dxfId="463" priority="565">
      <formula>$AR696="NO"</formula>
    </cfRule>
  </conditionalFormatting>
  <conditionalFormatting sqref="K696">
    <cfRule type="expression" dxfId="462" priority="564">
      <formula>AND($AS696="NO",K696&lt;&gt;"No aplica")</formula>
    </cfRule>
  </conditionalFormatting>
  <conditionalFormatting sqref="F696">
    <cfRule type="expression" dxfId="461" priority="563">
      <formula>AP696="NO"</formula>
    </cfRule>
  </conditionalFormatting>
  <conditionalFormatting sqref="E696">
    <cfRule type="expression" dxfId="460" priority="562">
      <formula>$AO696="NO"</formula>
    </cfRule>
  </conditionalFormatting>
  <conditionalFormatting sqref="E695:F695">
    <cfRule type="expression" dxfId="459" priority="561">
      <formula>AO695="NO"</formula>
    </cfRule>
  </conditionalFormatting>
  <conditionalFormatting sqref="I695:J695">
    <cfRule type="expression" dxfId="458" priority="560">
      <formula>$AR695="NO"</formula>
    </cfRule>
  </conditionalFormatting>
  <conditionalFormatting sqref="K695">
    <cfRule type="expression" dxfId="457" priority="559">
      <formula>AND($AS695="NO",K695&lt;&gt;"No aplica")</formula>
    </cfRule>
  </conditionalFormatting>
  <conditionalFormatting sqref="F695">
    <cfRule type="expression" dxfId="456" priority="558">
      <formula>AP695="NO"</formula>
    </cfRule>
  </conditionalFormatting>
  <conditionalFormatting sqref="E695">
    <cfRule type="expression" dxfId="455" priority="557">
      <formula>$AO695="NO"</formula>
    </cfRule>
  </conditionalFormatting>
  <conditionalFormatting sqref="E694:F694">
    <cfRule type="expression" dxfId="454" priority="556">
      <formula>AO694="NO"</formula>
    </cfRule>
  </conditionalFormatting>
  <conditionalFormatting sqref="I694:J694">
    <cfRule type="expression" dxfId="453" priority="555">
      <formula>$AR694="NO"</formula>
    </cfRule>
  </conditionalFormatting>
  <conditionalFormatting sqref="K694">
    <cfRule type="expression" dxfId="452" priority="554">
      <formula>AND($AS694="NO",K694&lt;&gt;"No aplica")</formula>
    </cfRule>
  </conditionalFormatting>
  <conditionalFormatting sqref="F694">
    <cfRule type="expression" dxfId="451" priority="553">
      <formula>AP694="NO"</formula>
    </cfRule>
  </conditionalFormatting>
  <conditionalFormatting sqref="E694">
    <cfRule type="expression" dxfId="450" priority="552">
      <formula>$AO694="NO"</formula>
    </cfRule>
  </conditionalFormatting>
  <conditionalFormatting sqref="E693:F693">
    <cfRule type="expression" dxfId="449" priority="551">
      <formula>AO693="NO"</formula>
    </cfRule>
  </conditionalFormatting>
  <conditionalFormatting sqref="I693:J693">
    <cfRule type="expression" dxfId="448" priority="550">
      <formula>$AR693="NO"</formula>
    </cfRule>
  </conditionalFormatting>
  <conditionalFormatting sqref="K693">
    <cfRule type="expression" dxfId="447" priority="549">
      <formula>AND($AS693="NO",K693&lt;&gt;"No aplica")</formula>
    </cfRule>
  </conditionalFormatting>
  <conditionalFormatting sqref="F693">
    <cfRule type="expression" dxfId="446" priority="548">
      <formula>AP693="NO"</formula>
    </cfRule>
  </conditionalFormatting>
  <conditionalFormatting sqref="E693">
    <cfRule type="expression" dxfId="445" priority="547">
      <formula>$AO693="NO"</formula>
    </cfRule>
  </conditionalFormatting>
  <conditionalFormatting sqref="E692:F692">
    <cfRule type="expression" dxfId="444" priority="546">
      <formula>AO692="NO"</formula>
    </cfRule>
  </conditionalFormatting>
  <conditionalFormatting sqref="I692:J692">
    <cfRule type="expression" dxfId="443" priority="545">
      <formula>$AR692="NO"</formula>
    </cfRule>
  </conditionalFormatting>
  <conditionalFormatting sqref="K692">
    <cfRule type="expression" dxfId="442" priority="544">
      <formula>AND($AS692="NO",K692&lt;&gt;"No aplica")</formula>
    </cfRule>
  </conditionalFormatting>
  <conditionalFormatting sqref="F692">
    <cfRule type="expression" dxfId="441" priority="543">
      <formula>AP692="NO"</formula>
    </cfRule>
  </conditionalFormatting>
  <conditionalFormatting sqref="E692">
    <cfRule type="expression" dxfId="440" priority="542">
      <formula>$AO692="NO"</formula>
    </cfRule>
  </conditionalFormatting>
  <conditionalFormatting sqref="E712:F712">
    <cfRule type="expression" dxfId="439" priority="541">
      <formula>AO712="NO"</formula>
    </cfRule>
  </conditionalFormatting>
  <conditionalFormatting sqref="I712:J712">
    <cfRule type="expression" dxfId="438" priority="540">
      <formula>$AR712="NO"</formula>
    </cfRule>
  </conditionalFormatting>
  <conditionalFormatting sqref="K712">
    <cfRule type="expression" dxfId="437" priority="539">
      <formula>AND($AS712="NO",K712&lt;&gt;"No aplica")</formula>
    </cfRule>
  </conditionalFormatting>
  <conditionalFormatting sqref="F712">
    <cfRule type="expression" dxfId="436" priority="538">
      <formula>AP712="NO"</formula>
    </cfRule>
  </conditionalFormatting>
  <conditionalFormatting sqref="E712">
    <cfRule type="expression" dxfId="435" priority="537">
      <formula>$AO712="NO"</formula>
    </cfRule>
  </conditionalFormatting>
  <conditionalFormatting sqref="E711:F711">
    <cfRule type="expression" dxfId="434" priority="536">
      <formula>AO711="NO"</formula>
    </cfRule>
  </conditionalFormatting>
  <conditionalFormatting sqref="I711:J711">
    <cfRule type="expression" dxfId="433" priority="535">
      <formula>$AR711="NO"</formula>
    </cfRule>
  </conditionalFormatting>
  <conditionalFormatting sqref="K711">
    <cfRule type="expression" dxfId="432" priority="534">
      <formula>AND($AS711="NO",K711&lt;&gt;"No aplica")</formula>
    </cfRule>
  </conditionalFormatting>
  <conditionalFormatting sqref="F711">
    <cfRule type="expression" dxfId="431" priority="533">
      <formula>AP711="NO"</formula>
    </cfRule>
  </conditionalFormatting>
  <conditionalFormatting sqref="E711">
    <cfRule type="expression" dxfId="430" priority="532">
      <formula>$AO711="NO"</formula>
    </cfRule>
  </conditionalFormatting>
  <conditionalFormatting sqref="E710:F710">
    <cfRule type="expression" dxfId="429" priority="531">
      <formula>AO710="NO"</formula>
    </cfRule>
  </conditionalFormatting>
  <conditionalFormatting sqref="I710:J710">
    <cfRule type="expression" dxfId="428" priority="530">
      <formula>$AR710="NO"</formula>
    </cfRule>
  </conditionalFormatting>
  <conditionalFormatting sqref="K710">
    <cfRule type="expression" dxfId="427" priority="529">
      <formula>AND($AS710="NO",K710&lt;&gt;"No aplica")</formula>
    </cfRule>
  </conditionalFormatting>
  <conditionalFormatting sqref="F710">
    <cfRule type="expression" dxfId="426" priority="528">
      <formula>AP710="NO"</formula>
    </cfRule>
  </conditionalFormatting>
  <conditionalFormatting sqref="E710">
    <cfRule type="expression" dxfId="425" priority="527">
      <formula>$AO710="NO"</formula>
    </cfRule>
  </conditionalFormatting>
  <conditionalFormatting sqref="E709:F709">
    <cfRule type="expression" dxfId="424" priority="526">
      <formula>AO709="NO"</formula>
    </cfRule>
  </conditionalFormatting>
  <conditionalFormatting sqref="I709:J709">
    <cfRule type="expression" dxfId="423" priority="525">
      <formula>$AR709="NO"</formula>
    </cfRule>
  </conditionalFormatting>
  <conditionalFormatting sqref="K709">
    <cfRule type="expression" dxfId="422" priority="524">
      <formula>AND($AS709="NO",K709&lt;&gt;"No aplica")</formula>
    </cfRule>
  </conditionalFormatting>
  <conditionalFormatting sqref="F709">
    <cfRule type="expression" dxfId="421" priority="523">
      <formula>AP709="NO"</formula>
    </cfRule>
  </conditionalFormatting>
  <conditionalFormatting sqref="E709">
    <cfRule type="expression" dxfId="420" priority="522">
      <formula>$AO709="NO"</formula>
    </cfRule>
  </conditionalFormatting>
  <conditionalFormatting sqref="E708:F708">
    <cfRule type="expression" dxfId="419" priority="521">
      <formula>AO708="NO"</formula>
    </cfRule>
  </conditionalFormatting>
  <conditionalFormatting sqref="I708:J708">
    <cfRule type="expression" dxfId="418" priority="520">
      <formula>$AR708="NO"</formula>
    </cfRule>
  </conditionalFormatting>
  <conditionalFormatting sqref="K708">
    <cfRule type="expression" dxfId="417" priority="519">
      <formula>AND($AS708="NO",K708&lt;&gt;"No aplica")</formula>
    </cfRule>
  </conditionalFormatting>
  <conditionalFormatting sqref="F708">
    <cfRule type="expression" dxfId="416" priority="518">
      <formula>AP708="NO"</formula>
    </cfRule>
  </conditionalFormatting>
  <conditionalFormatting sqref="E708">
    <cfRule type="expression" dxfId="415" priority="517">
      <formula>$AO708="NO"</formula>
    </cfRule>
  </conditionalFormatting>
  <conditionalFormatting sqref="E707:F707">
    <cfRule type="expression" dxfId="414" priority="516">
      <formula>AO707="NO"</formula>
    </cfRule>
  </conditionalFormatting>
  <conditionalFormatting sqref="I707:J707">
    <cfRule type="expression" dxfId="413" priority="515">
      <formula>$AR707="NO"</formula>
    </cfRule>
  </conditionalFormatting>
  <conditionalFormatting sqref="K707">
    <cfRule type="expression" dxfId="412" priority="514">
      <formula>AND($AS707="NO",K707&lt;&gt;"No aplica")</formula>
    </cfRule>
  </conditionalFormatting>
  <conditionalFormatting sqref="F707">
    <cfRule type="expression" dxfId="411" priority="513">
      <formula>AP707="NO"</formula>
    </cfRule>
  </conditionalFormatting>
  <conditionalFormatting sqref="E707">
    <cfRule type="expression" dxfId="410" priority="512">
      <formula>$AO707="NO"</formula>
    </cfRule>
  </conditionalFormatting>
  <conditionalFormatting sqref="E706:F706">
    <cfRule type="expression" dxfId="409" priority="511">
      <formula>AO706="NO"</formula>
    </cfRule>
  </conditionalFormatting>
  <conditionalFormatting sqref="I706:J706">
    <cfRule type="expression" dxfId="408" priority="510">
      <formula>$AR706="NO"</formula>
    </cfRule>
  </conditionalFormatting>
  <conditionalFormatting sqref="K706">
    <cfRule type="expression" dxfId="407" priority="509">
      <formula>AND($AS706="NO",K706&lt;&gt;"No aplica")</formula>
    </cfRule>
  </conditionalFormatting>
  <conditionalFormatting sqref="F706">
    <cfRule type="expression" dxfId="406" priority="508">
      <formula>AP706="NO"</formula>
    </cfRule>
  </conditionalFormatting>
  <conditionalFormatting sqref="E706">
    <cfRule type="expression" dxfId="405" priority="507">
      <formula>$AO706="NO"</formula>
    </cfRule>
  </conditionalFormatting>
  <conditionalFormatting sqref="E705:F705">
    <cfRule type="expression" dxfId="404" priority="506">
      <formula>AO705="NO"</formula>
    </cfRule>
  </conditionalFormatting>
  <conditionalFormatting sqref="I705:J705">
    <cfRule type="expression" dxfId="403" priority="505">
      <formula>$AR705="NO"</formula>
    </cfRule>
  </conditionalFormatting>
  <conditionalFormatting sqref="K705">
    <cfRule type="expression" dxfId="402" priority="504">
      <formula>AND($AS705="NO",K705&lt;&gt;"No aplica")</formula>
    </cfRule>
  </conditionalFormatting>
  <conditionalFormatting sqref="F705">
    <cfRule type="expression" dxfId="401" priority="503">
      <formula>AP705="NO"</formula>
    </cfRule>
  </conditionalFormatting>
  <conditionalFormatting sqref="E705">
    <cfRule type="expression" dxfId="400" priority="502">
      <formula>$AO705="NO"</formula>
    </cfRule>
  </conditionalFormatting>
  <conditionalFormatting sqref="E704:F704">
    <cfRule type="expression" dxfId="399" priority="501">
      <formula>AO704="NO"</formula>
    </cfRule>
  </conditionalFormatting>
  <conditionalFormatting sqref="I704:J704">
    <cfRule type="expression" dxfId="398" priority="500">
      <formula>$AR704="NO"</formula>
    </cfRule>
  </conditionalFormatting>
  <conditionalFormatting sqref="K704">
    <cfRule type="expression" dxfId="397" priority="499">
      <formula>AND($AS704="NO",K704&lt;&gt;"No aplica")</formula>
    </cfRule>
  </conditionalFormatting>
  <conditionalFormatting sqref="F704">
    <cfRule type="expression" dxfId="396" priority="498">
      <formula>AP704="NO"</formula>
    </cfRule>
  </conditionalFormatting>
  <conditionalFormatting sqref="E704">
    <cfRule type="expression" dxfId="395" priority="497">
      <formula>$AO704="NO"</formula>
    </cfRule>
  </conditionalFormatting>
  <conditionalFormatting sqref="E703:F703">
    <cfRule type="expression" dxfId="394" priority="496">
      <formula>AO703="NO"</formula>
    </cfRule>
  </conditionalFormatting>
  <conditionalFormatting sqref="I703:J703">
    <cfRule type="expression" dxfId="393" priority="495">
      <formula>$AR703="NO"</formula>
    </cfRule>
  </conditionalFormatting>
  <conditionalFormatting sqref="K703">
    <cfRule type="expression" dxfId="392" priority="494">
      <formula>AND($AS703="NO",K703&lt;&gt;"No aplica")</formula>
    </cfRule>
  </conditionalFormatting>
  <conditionalFormatting sqref="F703">
    <cfRule type="expression" dxfId="391" priority="493">
      <formula>AP703="NO"</formula>
    </cfRule>
  </conditionalFormatting>
  <conditionalFormatting sqref="E703">
    <cfRule type="expression" dxfId="390" priority="492">
      <formula>$AO703="NO"</formula>
    </cfRule>
  </conditionalFormatting>
  <conditionalFormatting sqref="E735:F735">
    <cfRule type="expression" dxfId="389" priority="491">
      <formula>AO735="NO"</formula>
    </cfRule>
  </conditionalFormatting>
  <conditionalFormatting sqref="I735:J735">
    <cfRule type="expression" dxfId="388" priority="490">
      <formula>$AR735="NO"</formula>
    </cfRule>
  </conditionalFormatting>
  <conditionalFormatting sqref="K735">
    <cfRule type="expression" dxfId="387" priority="489">
      <formula>AND($AS735="NO",K735&lt;&gt;"No aplica")</formula>
    </cfRule>
  </conditionalFormatting>
  <conditionalFormatting sqref="F735">
    <cfRule type="expression" dxfId="386" priority="488">
      <formula>AP735="NO"</formula>
    </cfRule>
  </conditionalFormatting>
  <conditionalFormatting sqref="E735">
    <cfRule type="expression" dxfId="385" priority="487">
      <formula>$AO735="NO"</formula>
    </cfRule>
  </conditionalFormatting>
  <conditionalFormatting sqref="E723:F723">
    <cfRule type="expression" dxfId="384" priority="486">
      <formula>AO723="NO"</formula>
    </cfRule>
  </conditionalFormatting>
  <conditionalFormatting sqref="I723:J723">
    <cfRule type="expression" dxfId="383" priority="485">
      <formula>$AR723="NO"</formula>
    </cfRule>
  </conditionalFormatting>
  <conditionalFormatting sqref="K723">
    <cfRule type="expression" dxfId="382" priority="484">
      <formula>AND($AS723="NO",K723&lt;&gt;"No aplica")</formula>
    </cfRule>
  </conditionalFormatting>
  <conditionalFormatting sqref="F723">
    <cfRule type="expression" dxfId="381" priority="483">
      <formula>AP723="NO"</formula>
    </cfRule>
  </conditionalFormatting>
  <conditionalFormatting sqref="E723">
    <cfRule type="expression" dxfId="380" priority="482">
      <formula>$AO723="NO"</formula>
    </cfRule>
  </conditionalFormatting>
  <conditionalFormatting sqref="E722:F722">
    <cfRule type="expression" dxfId="379" priority="481">
      <formula>AO722="NO"</formula>
    </cfRule>
  </conditionalFormatting>
  <conditionalFormatting sqref="I722:J722">
    <cfRule type="expression" dxfId="378" priority="480">
      <formula>$AR722="NO"</formula>
    </cfRule>
  </conditionalFormatting>
  <conditionalFormatting sqref="K722">
    <cfRule type="expression" dxfId="377" priority="479">
      <formula>AND($AS722="NO",K722&lt;&gt;"No aplica")</formula>
    </cfRule>
  </conditionalFormatting>
  <conditionalFormatting sqref="F722">
    <cfRule type="expression" dxfId="376" priority="478">
      <formula>AP722="NO"</formula>
    </cfRule>
  </conditionalFormatting>
  <conditionalFormatting sqref="E722">
    <cfRule type="expression" dxfId="375" priority="477">
      <formula>$AO722="NO"</formula>
    </cfRule>
  </conditionalFormatting>
  <conditionalFormatting sqref="E721:F721">
    <cfRule type="expression" dxfId="374" priority="476">
      <formula>AO721="NO"</formula>
    </cfRule>
  </conditionalFormatting>
  <conditionalFormatting sqref="I721:J721">
    <cfRule type="expression" dxfId="373" priority="475">
      <formula>$AR721="NO"</formula>
    </cfRule>
  </conditionalFormatting>
  <conditionalFormatting sqref="K721">
    <cfRule type="expression" dxfId="372" priority="474">
      <formula>AND($AS721="NO",K721&lt;&gt;"No aplica")</formula>
    </cfRule>
  </conditionalFormatting>
  <conditionalFormatting sqref="F721">
    <cfRule type="expression" dxfId="371" priority="473">
      <formula>AP721="NO"</formula>
    </cfRule>
  </conditionalFormatting>
  <conditionalFormatting sqref="E721">
    <cfRule type="expression" dxfId="370" priority="472">
      <formula>$AO721="NO"</formula>
    </cfRule>
  </conditionalFormatting>
  <conditionalFormatting sqref="E720:F720">
    <cfRule type="expression" dxfId="369" priority="471">
      <formula>AO720="NO"</formula>
    </cfRule>
  </conditionalFormatting>
  <conditionalFormatting sqref="I720:J720">
    <cfRule type="expression" dxfId="368" priority="470">
      <formula>$AR720="NO"</formula>
    </cfRule>
  </conditionalFormatting>
  <conditionalFormatting sqref="K720">
    <cfRule type="expression" dxfId="367" priority="469">
      <formula>AND($AS720="NO",K720&lt;&gt;"No aplica")</formula>
    </cfRule>
  </conditionalFormatting>
  <conditionalFormatting sqref="F720">
    <cfRule type="expression" dxfId="366" priority="468">
      <formula>AP720="NO"</formula>
    </cfRule>
  </conditionalFormatting>
  <conditionalFormatting sqref="E720">
    <cfRule type="expression" dxfId="365" priority="467">
      <formula>$AO720="NO"</formula>
    </cfRule>
  </conditionalFormatting>
  <conditionalFormatting sqref="E719:F719">
    <cfRule type="expression" dxfId="364" priority="466">
      <formula>AO719="NO"</formula>
    </cfRule>
  </conditionalFormatting>
  <conditionalFormatting sqref="I719:J719">
    <cfRule type="expression" dxfId="363" priority="465">
      <formula>$AR719="NO"</formula>
    </cfRule>
  </conditionalFormatting>
  <conditionalFormatting sqref="K719">
    <cfRule type="expression" dxfId="362" priority="464">
      <formula>AND($AS719="NO",K719&lt;&gt;"No aplica")</formula>
    </cfRule>
  </conditionalFormatting>
  <conditionalFormatting sqref="F719">
    <cfRule type="expression" dxfId="361" priority="463">
      <formula>AP719="NO"</formula>
    </cfRule>
  </conditionalFormatting>
  <conditionalFormatting sqref="E719">
    <cfRule type="expression" dxfId="360" priority="462">
      <formula>$AO719="NO"</formula>
    </cfRule>
  </conditionalFormatting>
  <conditionalFormatting sqref="E718:F718">
    <cfRule type="expression" dxfId="359" priority="461">
      <formula>AO718="NO"</formula>
    </cfRule>
  </conditionalFormatting>
  <conditionalFormatting sqref="I718:J718">
    <cfRule type="expression" dxfId="358" priority="460">
      <formula>$AR718="NO"</formula>
    </cfRule>
  </conditionalFormatting>
  <conditionalFormatting sqref="K718">
    <cfRule type="expression" dxfId="357" priority="459">
      <formula>AND($AS718="NO",K718&lt;&gt;"No aplica")</formula>
    </cfRule>
  </conditionalFormatting>
  <conditionalFormatting sqref="F718">
    <cfRule type="expression" dxfId="356" priority="458">
      <formula>AP718="NO"</formula>
    </cfRule>
  </conditionalFormatting>
  <conditionalFormatting sqref="E718">
    <cfRule type="expression" dxfId="355" priority="457">
      <formula>$AO718="NO"</formula>
    </cfRule>
  </conditionalFormatting>
  <conditionalFormatting sqref="E717:F717">
    <cfRule type="expression" dxfId="354" priority="456">
      <formula>AO717="NO"</formula>
    </cfRule>
  </conditionalFormatting>
  <conditionalFormatting sqref="I717:J717">
    <cfRule type="expression" dxfId="353" priority="455">
      <formula>$AR717="NO"</formula>
    </cfRule>
  </conditionalFormatting>
  <conditionalFormatting sqref="K717">
    <cfRule type="expression" dxfId="352" priority="454">
      <formula>AND($AS717="NO",K717&lt;&gt;"No aplica")</formula>
    </cfRule>
  </conditionalFormatting>
  <conditionalFormatting sqref="F717">
    <cfRule type="expression" dxfId="351" priority="453">
      <formula>AP717="NO"</formula>
    </cfRule>
  </conditionalFormatting>
  <conditionalFormatting sqref="E717">
    <cfRule type="expression" dxfId="350" priority="452">
      <formula>$AO717="NO"</formula>
    </cfRule>
  </conditionalFormatting>
  <conditionalFormatting sqref="E716:F716">
    <cfRule type="expression" dxfId="349" priority="451">
      <formula>AO716="NO"</formula>
    </cfRule>
  </conditionalFormatting>
  <conditionalFormatting sqref="I716:J716">
    <cfRule type="expression" dxfId="348" priority="450">
      <formula>$AR716="NO"</formula>
    </cfRule>
  </conditionalFormatting>
  <conditionalFormatting sqref="K716">
    <cfRule type="expression" dxfId="347" priority="449">
      <formula>AND($AS716="NO",K716&lt;&gt;"No aplica")</formula>
    </cfRule>
  </conditionalFormatting>
  <conditionalFormatting sqref="F716">
    <cfRule type="expression" dxfId="346" priority="448">
      <formula>AP716="NO"</formula>
    </cfRule>
  </conditionalFormatting>
  <conditionalFormatting sqref="E716">
    <cfRule type="expression" dxfId="345" priority="447">
      <formula>$AO716="NO"</formula>
    </cfRule>
  </conditionalFormatting>
  <conditionalFormatting sqref="E715:F715">
    <cfRule type="expression" dxfId="344" priority="446">
      <formula>AO715="NO"</formula>
    </cfRule>
  </conditionalFormatting>
  <conditionalFormatting sqref="I715:J715">
    <cfRule type="expression" dxfId="343" priority="445">
      <formula>$AR715="NO"</formula>
    </cfRule>
  </conditionalFormatting>
  <conditionalFormatting sqref="K715">
    <cfRule type="expression" dxfId="342" priority="444">
      <formula>AND($AS715="NO",K715&lt;&gt;"No aplica")</formula>
    </cfRule>
  </conditionalFormatting>
  <conditionalFormatting sqref="F715">
    <cfRule type="expression" dxfId="341" priority="443">
      <formula>AP715="NO"</formula>
    </cfRule>
  </conditionalFormatting>
  <conditionalFormatting sqref="E715">
    <cfRule type="expression" dxfId="340" priority="442">
      <formula>$AO715="NO"</formula>
    </cfRule>
  </conditionalFormatting>
  <conditionalFormatting sqref="E714:F714">
    <cfRule type="expression" dxfId="339" priority="441">
      <formula>AO714="NO"</formula>
    </cfRule>
  </conditionalFormatting>
  <conditionalFormatting sqref="I714:J714">
    <cfRule type="expression" dxfId="338" priority="440">
      <formula>$AR714="NO"</formula>
    </cfRule>
  </conditionalFormatting>
  <conditionalFormatting sqref="K714">
    <cfRule type="expression" dxfId="337" priority="439">
      <formula>AND($AS714="NO",K714&lt;&gt;"No aplica")</formula>
    </cfRule>
  </conditionalFormatting>
  <conditionalFormatting sqref="F714">
    <cfRule type="expression" dxfId="336" priority="438">
      <formula>AP714="NO"</formula>
    </cfRule>
  </conditionalFormatting>
  <conditionalFormatting sqref="E714">
    <cfRule type="expression" dxfId="335" priority="437">
      <formula>$AO714="NO"</formula>
    </cfRule>
  </conditionalFormatting>
  <conditionalFormatting sqref="E734:F734">
    <cfRule type="expression" dxfId="334" priority="436">
      <formula>AO734="NO"</formula>
    </cfRule>
  </conditionalFormatting>
  <conditionalFormatting sqref="I734:J734">
    <cfRule type="expression" dxfId="333" priority="435">
      <formula>$AR734="NO"</formula>
    </cfRule>
  </conditionalFormatting>
  <conditionalFormatting sqref="K734">
    <cfRule type="expression" dxfId="332" priority="434">
      <formula>AND($AS734="NO",K734&lt;&gt;"No aplica")</formula>
    </cfRule>
  </conditionalFormatting>
  <conditionalFormatting sqref="F734">
    <cfRule type="expression" dxfId="331" priority="433">
      <formula>AP734="NO"</formula>
    </cfRule>
  </conditionalFormatting>
  <conditionalFormatting sqref="E734">
    <cfRule type="expression" dxfId="330" priority="432">
      <formula>$AO734="NO"</formula>
    </cfRule>
  </conditionalFormatting>
  <conditionalFormatting sqref="E733:F733">
    <cfRule type="expression" dxfId="329" priority="431">
      <formula>AO733="NO"</formula>
    </cfRule>
  </conditionalFormatting>
  <conditionalFormatting sqref="I733:J733">
    <cfRule type="expression" dxfId="328" priority="430">
      <formula>$AR733="NO"</formula>
    </cfRule>
  </conditionalFormatting>
  <conditionalFormatting sqref="K733">
    <cfRule type="expression" dxfId="327" priority="429">
      <formula>AND($AS733="NO",K733&lt;&gt;"No aplica")</formula>
    </cfRule>
  </conditionalFormatting>
  <conditionalFormatting sqref="F733">
    <cfRule type="expression" dxfId="326" priority="428">
      <formula>AP733="NO"</formula>
    </cfRule>
  </conditionalFormatting>
  <conditionalFormatting sqref="E733">
    <cfRule type="expression" dxfId="325" priority="427">
      <formula>$AO733="NO"</formula>
    </cfRule>
  </conditionalFormatting>
  <conditionalFormatting sqref="E732:F732">
    <cfRule type="expression" dxfId="324" priority="426">
      <formula>AO732="NO"</formula>
    </cfRule>
  </conditionalFormatting>
  <conditionalFormatting sqref="I732:J732">
    <cfRule type="expression" dxfId="323" priority="425">
      <formula>$AR732="NO"</formula>
    </cfRule>
  </conditionalFormatting>
  <conditionalFormatting sqref="K732">
    <cfRule type="expression" dxfId="322" priority="424">
      <formula>AND($AS732="NO",K732&lt;&gt;"No aplica")</formula>
    </cfRule>
  </conditionalFormatting>
  <conditionalFormatting sqref="F732">
    <cfRule type="expression" dxfId="321" priority="423">
      <formula>AP732="NO"</formula>
    </cfRule>
  </conditionalFormatting>
  <conditionalFormatting sqref="E732">
    <cfRule type="expression" dxfId="320" priority="422">
      <formula>$AO732="NO"</formula>
    </cfRule>
  </conditionalFormatting>
  <conditionalFormatting sqref="E731:F731">
    <cfRule type="expression" dxfId="319" priority="421">
      <formula>AO731="NO"</formula>
    </cfRule>
  </conditionalFormatting>
  <conditionalFormatting sqref="I731:J731">
    <cfRule type="expression" dxfId="318" priority="420">
      <formula>$AR731="NO"</formula>
    </cfRule>
  </conditionalFormatting>
  <conditionalFormatting sqref="K731">
    <cfRule type="expression" dxfId="317" priority="419">
      <formula>AND($AS731="NO",K731&lt;&gt;"No aplica")</formula>
    </cfRule>
  </conditionalFormatting>
  <conditionalFormatting sqref="F731">
    <cfRule type="expression" dxfId="316" priority="418">
      <formula>AP731="NO"</formula>
    </cfRule>
  </conditionalFormatting>
  <conditionalFormatting sqref="E731">
    <cfRule type="expression" dxfId="315" priority="417">
      <formula>$AO731="NO"</formula>
    </cfRule>
  </conditionalFormatting>
  <conditionalFormatting sqref="E730:F730">
    <cfRule type="expression" dxfId="314" priority="416">
      <formula>AO730="NO"</formula>
    </cfRule>
  </conditionalFormatting>
  <conditionalFormatting sqref="I730:J730">
    <cfRule type="expression" dxfId="313" priority="415">
      <formula>$AR730="NO"</formula>
    </cfRule>
  </conditionalFormatting>
  <conditionalFormatting sqref="K730">
    <cfRule type="expression" dxfId="312" priority="414">
      <formula>AND($AS730="NO",K730&lt;&gt;"No aplica")</formula>
    </cfRule>
  </conditionalFormatting>
  <conditionalFormatting sqref="F730">
    <cfRule type="expression" dxfId="311" priority="413">
      <formula>AP730="NO"</formula>
    </cfRule>
  </conditionalFormatting>
  <conditionalFormatting sqref="E730">
    <cfRule type="expression" dxfId="310" priority="412">
      <formula>$AO730="NO"</formula>
    </cfRule>
  </conditionalFormatting>
  <conditionalFormatting sqref="E729:F729">
    <cfRule type="expression" dxfId="309" priority="411">
      <formula>AO729="NO"</formula>
    </cfRule>
  </conditionalFormatting>
  <conditionalFormatting sqref="I729:J729">
    <cfRule type="expression" dxfId="308" priority="410">
      <formula>$AR729="NO"</formula>
    </cfRule>
  </conditionalFormatting>
  <conditionalFormatting sqref="K729">
    <cfRule type="expression" dxfId="307" priority="409">
      <formula>AND($AS729="NO",K729&lt;&gt;"No aplica")</formula>
    </cfRule>
  </conditionalFormatting>
  <conditionalFormatting sqref="F729">
    <cfRule type="expression" dxfId="306" priority="408">
      <formula>AP729="NO"</formula>
    </cfRule>
  </conditionalFormatting>
  <conditionalFormatting sqref="E729">
    <cfRule type="expression" dxfId="305" priority="407">
      <formula>$AO729="NO"</formula>
    </cfRule>
  </conditionalFormatting>
  <conditionalFormatting sqref="E728:F728">
    <cfRule type="expression" dxfId="304" priority="406">
      <formula>AO728="NO"</formula>
    </cfRule>
  </conditionalFormatting>
  <conditionalFormatting sqref="I728:J728">
    <cfRule type="expression" dxfId="303" priority="405">
      <formula>$AR728="NO"</formula>
    </cfRule>
  </conditionalFormatting>
  <conditionalFormatting sqref="K728">
    <cfRule type="expression" dxfId="302" priority="404">
      <formula>AND($AS728="NO",K728&lt;&gt;"No aplica")</formula>
    </cfRule>
  </conditionalFormatting>
  <conditionalFormatting sqref="F728">
    <cfRule type="expression" dxfId="301" priority="403">
      <formula>AP728="NO"</formula>
    </cfRule>
  </conditionalFormatting>
  <conditionalFormatting sqref="E728">
    <cfRule type="expression" dxfId="300" priority="402">
      <formula>$AO728="NO"</formula>
    </cfRule>
  </conditionalFormatting>
  <conditionalFormatting sqref="E725:F725">
    <cfRule type="expression" dxfId="299" priority="401">
      <formula>AO725="NO"</formula>
    </cfRule>
  </conditionalFormatting>
  <conditionalFormatting sqref="I725:J725">
    <cfRule type="expression" dxfId="298" priority="400">
      <formula>$AR725="NO"</formula>
    </cfRule>
  </conditionalFormatting>
  <conditionalFormatting sqref="K725">
    <cfRule type="expression" dxfId="297" priority="399">
      <formula>AND($AS725="NO",K725&lt;&gt;"No aplica")</formula>
    </cfRule>
  </conditionalFormatting>
  <conditionalFormatting sqref="F725">
    <cfRule type="expression" dxfId="296" priority="398">
      <formula>AP725="NO"</formula>
    </cfRule>
  </conditionalFormatting>
  <conditionalFormatting sqref="E725">
    <cfRule type="expression" dxfId="295" priority="397">
      <formula>$AO725="NO"</formula>
    </cfRule>
  </conditionalFormatting>
  <conditionalFormatting sqref="E724:F724">
    <cfRule type="expression" dxfId="294" priority="396">
      <formula>AO724="NO"</formula>
    </cfRule>
  </conditionalFormatting>
  <conditionalFormatting sqref="I724:J724">
    <cfRule type="expression" dxfId="293" priority="395">
      <formula>$AR724="NO"</formula>
    </cfRule>
  </conditionalFormatting>
  <conditionalFormatting sqref="K724">
    <cfRule type="expression" dxfId="292" priority="394">
      <formula>AND($AS724="NO",K724&lt;&gt;"No aplica")</formula>
    </cfRule>
  </conditionalFormatting>
  <conditionalFormatting sqref="F724">
    <cfRule type="expression" dxfId="291" priority="393">
      <formula>AP724="NO"</formula>
    </cfRule>
  </conditionalFormatting>
  <conditionalFormatting sqref="E724">
    <cfRule type="expression" dxfId="290" priority="392">
      <formula>$AO724="NO"</formula>
    </cfRule>
  </conditionalFormatting>
  <conditionalFormatting sqref="E727:F727">
    <cfRule type="expression" dxfId="289" priority="391">
      <formula>AO727="NO"</formula>
    </cfRule>
  </conditionalFormatting>
  <conditionalFormatting sqref="I727:J727">
    <cfRule type="expression" dxfId="288" priority="390">
      <formula>$AR727="NO"</formula>
    </cfRule>
  </conditionalFormatting>
  <conditionalFormatting sqref="K727">
    <cfRule type="expression" dxfId="287" priority="389">
      <formula>AND($AS727="NO",K727&lt;&gt;"No aplica")</formula>
    </cfRule>
  </conditionalFormatting>
  <conditionalFormatting sqref="F727">
    <cfRule type="expression" dxfId="286" priority="388">
      <formula>AP727="NO"</formula>
    </cfRule>
  </conditionalFormatting>
  <conditionalFormatting sqref="E727">
    <cfRule type="expression" dxfId="285" priority="387">
      <formula>$AO727="NO"</formula>
    </cfRule>
  </conditionalFormatting>
  <conditionalFormatting sqref="E726:F726">
    <cfRule type="expression" dxfId="284" priority="386">
      <formula>AO726="NO"</formula>
    </cfRule>
  </conditionalFormatting>
  <conditionalFormatting sqref="I726:J726">
    <cfRule type="expression" dxfId="283" priority="385">
      <formula>$AR726="NO"</formula>
    </cfRule>
  </conditionalFormatting>
  <conditionalFormatting sqref="K726">
    <cfRule type="expression" dxfId="282" priority="384">
      <formula>AND($AS726="NO",K726&lt;&gt;"No aplica")</formula>
    </cfRule>
  </conditionalFormatting>
  <conditionalFormatting sqref="F726">
    <cfRule type="expression" dxfId="281" priority="383">
      <formula>AP726="NO"</formula>
    </cfRule>
  </conditionalFormatting>
  <conditionalFormatting sqref="E726">
    <cfRule type="expression" dxfId="280" priority="382">
      <formula>$AO726="NO"</formula>
    </cfRule>
  </conditionalFormatting>
  <conditionalFormatting sqref="E756:F756">
    <cfRule type="expression" dxfId="279" priority="381">
      <formula>AO756="NO"</formula>
    </cfRule>
  </conditionalFormatting>
  <conditionalFormatting sqref="I756:J756">
    <cfRule type="expression" dxfId="278" priority="380">
      <formula>$AR756="NO"</formula>
    </cfRule>
  </conditionalFormatting>
  <conditionalFormatting sqref="K756">
    <cfRule type="expression" dxfId="277" priority="379">
      <formula>AND($AS756="NO",K756&lt;&gt;"No aplica")</formula>
    </cfRule>
  </conditionalFormatting>
  <conditionalFormatting sqref="F756">
    <cfRule type="expression" dxfId="276" priority="378">
      <formula>AP756="NO"</formula>
    </cfRule>
  </conditionalFormatting>
  <conditionalFormatting sqref="E756">
    <cfRule type="expression" dxfId="275" priority="377">
      <formula>$AO756="NO"</formula>
    </cfRule>
  </conditionalFormatting>
  <conditionalFormatting sqref="E755:F755">
    <cfRule type="expression" dxfId="274" priority="376">
      <formula>AO755="NO"</formula>
    </cfRule>
  </conditionalFormatting>
  <conditionalFormatting sqref="I755:J755">
    <cfRule type="expression" dxfId="273" priority="375">
      <formula>$AR755="NO"</formula>
    </cfRule>
  </conditionalFormatting>
  <conditionalFormatting sqref="K755">
    <cfRule type="expression" dxfId="272" priority="374">
      <formula>AND($AS755="NO",K755&lt;&gt;"No aplica")</formula>
    </cfRule>
  </conditionalFormatting>
  <conditionalFormatting sqref="F755">
    <cfRule type="expression" dxfId="271" priority="373">
      <formula>AP755="NO"</formula>
    </cfRule>
  </conditionalFormatting>
  <conditionalFormatting sqref="E755">
    <cfRule type="expression" dxfId="270" priority="372">
      <formula>$AO755="NO"</formula>
    </cfRule>
  </conditionalFormatting>
  <conditionalFormatting sqref="E744:F744">
    <cfRule type="expression" dxfId="269" priority="371">
      <formula>AO744="NO"</formula>
    </cfRule>
  </conditionalFormatting>
  <conditionalFormatting sqref="I744:J744">
    <cfRule type="expression" dxfId="268" priority="370">
      <formula>$AR744="NO"</formula>
    </cfRule>
  </conditionalFormatting>
  <conditionalFormatting sqref="K744">
    <cfRule type="expression" dxfId="267" priority="369">
      <formula>AND($AS744="NO",K744&lt;&gt;"No aplica")</formula>
    </cfRule>
  </conditionalFormatting>
  <conditionalFormatting sqref="F744">
    <cfRule type="expression" dxfId="266" priority="368">
      <formula>AP744="NO"</formula>
    </cfRule>
  </conditionalFormatting>
  <conditionalFormatting sqref="E744">
    <cfRule type="expression" dxfId="265" priority="367">
      <formula>$AO744="NO"</formula>
    </cfRule>
  </conditionalFormatting>
  <conditionalFormatting sqref="E736:F736">
    <cfRule type="expression" dxfId="264" priority="366">
      <formula>AO736="NO"</formula>
    </cfRule>
  </conditionalFormatting>
  <conditionalFormatting sqref="I736:J736">
    <cfRule type="expression" dxfId="263" priority="365">
      <formula>$AR736="NO"</formula>
    </cfRule>
  </conditionalFormatting>
  <conditionalFormatting sqref="K736">
    <cfRule type="expression" dxfId="262" priority="364">
      <formula>AND($AS736="NO",K736&lt;&gt;"No aplica")</formula>
    </cfRule>
  </conditionalFormatting>
  <conditionalFormatting sqref="F736">
    <cfRule type="expression" dxfId="261" priority="363">
      <formula>AP736="NO"</formula>
    </cfRule>
  </conditionalFormatting>
  <conditionalFormatting sqref="E736">
    <cfRule type="expression" dxfId="260" priority="362">
      <formula>$AO736="NO"</formula>
    </cfRule>
  </conditionalFormatting>
  <conditionalFormatting sqref="E743:F743">
    <cfRule type="expression" dxfId="259" priority="361">
      <formula>AO743="NO"</formula>
    </cfRule>
  </conditionalFormatting>
  <conditionalFormatting sqref="I743:J743">
    <cfRule type="expression" dxfId="258" priority="360">
      <formula>$AR743="NO"</formula>
    </cfRule>
  </conditionalFormatting>
  <conditionalFormatting sqref="K743">
    <cfRule type="expression" dxfId="257" priority="359">
      <formula>AND($AS743="NO",K743&lt;&gt;"No aplica")</formula>
    </cfRule>
  </conditionalFormatting>
  <conditionalFormatting sqref="F743">
    <cfRule type="expression" dxfId="256" priority="358">
      <formula>AP743="NO"</formula>
    </cfRule>
  </conditionalFormatting>
  <conditionalFormatting sqref="E743">
    <cfRule type="expression" dxfId="255" priority="357">
      <formula>$AO743="NO"</formula>
    </cfRule>
  </conditionalFormatting>
  <conditionalFormatting sqref="E742:F742">
    <cfRule type="expression" dxfId="254" priority="356">
      <formula>AO742="NO"</formula>
    </cfRule>
  </conditionalFormatting>
  <conditionalFormatting sqref="I742:J742">
    <cfRule type="expression" dxfId="253" priority="355">
      <formula>$AR742="NO"</formula>
    </cfRule>
  </conditionalFormatting>
  <conditionalFormatting sqref="K742">
    <cfRule type="expression" dxfId="252" priority="354">
      <formula>AND($AS742="NO",K742&lt;&gt;"No aplica")</formula>
    </cfRule>
  </conditionalFormatting>
  <conditionalFormatting sqref="F742">
    <cfRule type="expression" dxfId="251" priority="353">
      <formula>AP742="NO"</formula>
    </cfRule>
  </conditionalFormatting>
  <conditionalFormatting sqref="E742">
    <cfRule type="expression" dxfId="250" priority="352">
      <formula>$AO742="NO"</formula>
    </cfRule>
  </conditionalFormatting>
  <conditionalFormatting sqref="E741:F741">
    <cfRule type="expression" dxfId="249" priority="351">
      <formula>AO741="NO"</formula>
    </cfRule>
  </conditionalFormatting>
  <conditionalFormatting sqref="I741:J741">
    <cfRule type="expression" dxfId="248" priority="350">
      <formula>$AR741="NO"</formula>
    </cfRule>
  </conditionalFormatting>
  <conditionalFormatting sqref="K741">
    <cfRule type="expression" dxfId="247" priority="349">
      <formula>AND($AS741="NO",K741&lt;&gt;"No aplica")</formula>
    </cfRule>
  </conditionalFormatting>
  <conditionalFormatting sqref="F741">
    <cfRule type="expression" dxfId="246" priority="348">
      <formula>AP741="NO"</formula>
    </cfRule>
  </conditionalFormatting>
  <conditionalFormatting sqref="E741">
    <cfRule type="expression" dxfId="245" priority="347">
      <formula>$AO741="NO"</formula>
    </cfRule>
  </conditionalFormatting>
  <conditionalFormatting sqref="E740:F740">
    <cfRule type="expression" dxfId="244" priority="346">
      <formula>AO740="NO"</formula>
    </cfRule>
  </conditionalFormatting>
  <conditionalFormatting sqref="I740:J740">
    <cfRule type="expression" dxfId="243" priority="345">
      <formula>$AR740="NO"</formula>
    </cfRule>
  </conditionalFormatting>
  <conditionalFormatting sqref="K740">
    <cfRule type="expression" dxfId="242" priority="344">
      <formula>AND($AS740="NO",K740&lt;&gt;"No aplica")</formula>
    </cfRule>
  </conditionalFormatting>
  <conditionalFormatting sqref="F740">
    <cfRule type="expression" dxfId="241" priority="343">
      <formula>AP740="NO"</formula>
    </cfRule>
  </conditionalFormatting>
  <conditionalFormatting sqref="E740">
    <cfRule type="expression" dxfId="240" priority="342">
      <formula>$AO740="NO"</formula>
    </cfRule>
  </conditionalFormatting>
  <conditionalFormatting sqref="E739:F739">
    <cfRule type="expression" dxfId="239" priority="341">
      <formula>AO739="NO"</formula>
    </cfRule>
  </conditionalFormatting>
  <conditionalFormatting sqref="I739:J739">
    <cfRule type="expression" dxfId="238" priority="340">
      <formula>$AR739="NO"</formula>
    </cfRule>
  </conditionalFormatting>
  <conditionalFormatting sqref="K739">
    <cfRule type="expression" dxfId="237" priority="339">
      <formula>AND($AS739="NO",K739&lt;&gt;"No aplica")</formula>
    </cfRule>
  </conditionalFormatting>
  <conditionalFormatting sqref="F739">
    <cfRule type="expression" dxfId="236" priority="338">
      <formula>AP739="NO"</formula>
    </cfRule>
  </conditionalFormatting>
  <conditionalFormatting sqref="E739">
    <cfRule type="expression" dxfId="235" priority="337">
      <formula>$AO739="NO"</formula>
    </cfRule>
  </conditionalFormatting>
  <conditionalFormatting sqref="E738:F738">
    <cfRule type="expression" dxfId="234" priority="336">
      <formula>AO738="NO"</formula>
    </cfRule>
  </conditionalFormatting>
  <conditionalFormatting sqref="I738:J738">
    <cfRule type="expression" dxfId="233" priority="335">
      <formula>$AR738="NO"</formula>
    </cfRule>
  </conditionalFormatting>
  <conditionalFormatting sqref="K738">
    <cfRule type="expression" dxfId="232" priority="334">
      <formula>AND($AS738="NO",K738&lt;&gt;"No aplica")</formula>
    </cfRule>
  </conditionalFormatting>
  <conditionalFormatting sqref="F738">
    <cfRule type="expression" dxfId="231" priority="333">
      <formula>AP738="NO"</formula>
    </cfRule>
  </conditionalFormatting>
  <conditionalFormatting sqref="E738">
    <cfRule type="expression" dxfId="230" priority="332">
      <formula>$AO738="NO"</formula>
    </cfRule>
  </conditionalFormatting>
  <conditionalFormatting sqref="E737:F737">
    <cfRule type="expression" dxfId="229" priority="331">
      <formula>AO737="NO"</formula>
    </cfRule>
  </conditionalFormatting>
  <conditionalFormatting sqref="I737:J737">
    <cfRule type="expression" dxfId="228" priority="330">
      <formula>$AR737="NO"</formula>
    </cfRule>
  </conditionalFormatting>
  <conditionalFormatting sqref="K737">
    <cfRule type="expression" dxfId="227" priority="329">
      <formula>AND($AS737="NO",K737&lt;&gt;"No aplica")</formula>
    </cfRule>
  </conditionalFormatting>
  <conditionalFormatting sqref="F737">
    <cfRule type="expression" dxfId="226" priority="328">
      <formula>AP737="NO"</formula>
    </cfRule>
  </conditionalFormatting>
  <conditionalFormatting sqref="E737">
    <cfRule type="expression" dxfId="225" priority="327">
      <formula>$AO737="NO"</formula>
    </cfRule>
  </conditionalFormatting>
  <conditionalFormatting sqref="E754:F754">
    <cfRule type="expression" dxfId="224" priority="326">
      <formula>AO754="NO"</formula>
    </cfRule>
  </conditionalFormatting>
  <conditionalFormatting sqref="I754:J754">
    <cfRule type="expression" dxfId="223" priority="325">
      <formula>$AR754="NO"</formula>
    </cfRule>
  </conditionalFormatting>
  <conditionalFormatting sqref="K754">
    <cfRule type="expression" dxfId="222" priority="324">
      <formula>AND($AS754="NO",K754&lt;&gt;"No aplica")</formula>
    </cfRule>
  </conditionalFormatting>
  <conditionalFormatting sqref="F754">
    <cfRule type="expression" dxfId="221" priority="323">
      <formula>AP754="NO"</formula>
    </cfRule>
  </conditionalFormatting>
  <conditionalFormatting sqref="E754">
    <cfRule type="expression" dxfId="220" priority="322">
      <formula>$AO754="NO"</formula>
    </cfRule>
  </conditionalFormatting>
  <conditionalFormatting sqref="E752:F752">
    <cfRule type="expression" dxfId="219" priority="321">
      <formula>AO752="NO"</formula>
    </cfRule>
  </conditionalFormatting>
  <conditionalFormatting sqref="I752:J752">
    <cfRule type="expression" dxfId="218" priority="320">
      <formula>$AR752="NO"</formula>
    </cfRule>
  </conditionalFormatting>
  <conditionalFormatting sqref="K752">
    <cfRule type="expression" dxfId="217" priority="319">
      <formula>AND($AS752="NO",K752&lt;&gt;"No aplica")</formula>
    </cfRule>
  </conditionalFormatting>
  <conditionalFormatting sqref="F752">
    <cfRule type="expression" dxfId="216" priority="318">
      <formula>AP752="NO"</formula>
    </cfRule>
  </conditionalFormatting>
  <conditionalFormatting sqref="E752">
    <cfRule type="expression" dxfId="215" priority="317">
      <formula>$AO752="NO"</formula>
    </cfRule>
  </conditionalFormatting>
  <conditionalFormatting sqref="E751:F751">
    <cfRule type="expression" dxfId="214" priority="316">
      <formula>AO751="NO"</formula>
    </cfRule>
  </conditionalFormatting>
  <conditionalFormatting sqref="I751:J751">
    <cfRule type="expression" dxfId="213" priority="315">
      <formula>$AR751="NO"</formula>
    </cfRule>
  </conditionalFormatting>
  <conditionalFormatting sqref="K751">
    <cfRule type="expression" dxfId="212" priority="314">
      <formula>AND($AS751="NO",K751&lt;&gt;"No aplica")</formula>
    </cfRule>
  </conditionalFormatting>
  <conditionalFormatting sqref="F751">
    <cfRule type="expression" dxfId="211" priority="313">
      <formula>AP751="NO"</formula>
    </cfRule>
  </conditionalFormatting>
  <conditionalFormatting sqref="E751">
    <cfRule type="expression" dxfId="210" priority="312">
      <formula>$AO751="NO"</formula>
    </cfRule>
  </conditionalFormatting>
  <conditionalFormatting sqref="E750:F750">
    <cfRule type="expression" dxfId="209" priority="311">
      <formula>AO750="NO"</formula>
    </cfRule>
  </conditionalFormatting>
  <conditionalFormatting sqref="I750:J750">
    <cfRule type="expression" dxfId="208" priority="310">
      <formula>$AR750="NO"</formula>
    </cfRule>
  </conditionalFormatting>
  <conditionalFormatting sqref="K750">
    <cfRule type="expression" dxfId="207" priority="309">
      <formula>AND($AS750="NO",K750&lt;&gt;"No aplica")</formula>
    </cfRule>
  </conditionalFormatting>
  <conditionalFormatting sqref="F750">
    <cfRule type="expression" dxfId="206" priority="308">
      <formula>AP750="NO"</formula>
    </cfRule>
  </conditionalFormatting>
  <conditionalFormatting sqref="E750">
    <cfRule type="expression" dxfId="205" priority="307">
      <formula>$AO750="NO"</formula>
    </cfRule>
  </conditionalFormatting>
  <conditionalFormatting sqref="E749:F749">
    <cfRule type="expression" dxfId="204" priority="306">
      <formula>AO749="NO"</formula>
    </cfRule>
  </conditionalFormatting>
  <conditionalFormatting sqref="I749:J749">
    <cfRule type="expression" dxfId="203" priority="305">
      <formula>$AR749="NO"</formula>
    </cfRule>
  </conditionalFormatting>
  <conditionalFormatting sqref="K749">
    <cfRule type="expression" dxfId="202" priority="304">
      <formula>AND($AS749="NO",K749&lt;&gt;"No aplica")</formula>
    </cfRule>
  </conditionalFormatting>
  <conditionalFormatting sqref="F749">
    <cfRule type="expression" dxfId="201" priority="303">
      <formula>AP749="NO"</formula>
    </cfRule>
  </conditionalFormatting>
  <conditionalFormatting sqref="E749">
    <cfRule type="expression" dxfId="200" priority="302">
      <formula>$AO749="NO"</formula>
    </cfRule>
  </conditionalFormatting>
  <conditionalFormatting sqref="E746:F746">
    <cfRule type="expression" dxfId="199" priority="301">
      <formula>AO746="NO"</formula>
    </cfRule>
  </conditionalFormatting>
  <conditionalFormatting sqref="I746:J746">
    <cfRule type="expression" dxfId="198" priority="300">
      <formula>$AR746="NO"</formula>
    </cfRule>
  </conditionalFormatting>
  <conditionalFormatting sqref="K746">
    <cfRule type="expression" dxfId="197" priority="299">
      <formula>AND($AS746="NO",K746&lt;&gt;"No aplica")</formula>
    </cfRule>
  </conditionalFormatting>
  <conditionalFormatting sqref="F746">
    <cfRule type="expression" dxfId="196" priority="298">
      <formula>AP746="NO"</formula>
    </cfRule>
  </conditionalFormatting>
  <conditionalFormatting sqref="E746">
    <cfRule type="expression" dxfId="195" priority="297">
      <formula>$AO746="NO"</formula>
    </cfRule>
  </conditionalFormatting>
  <conditionalFormatting sqref="E748:F748">
    <cfRule type="expression" dxfId="194" priority="296">
      <formula>AO748="NO"</formula>
    </cfRule>
  </conditionalFormatting>
  <conditionalFormatting sqref="I748:J748">
    <cfRule type="expression" dxfId="193" priority="295">
      <formula>$AR748="NO"</formula>
    </cfRule>
  </conditionalFormatting>
  <conditionalFormatting sqref="K748">
    <cfRule type="expression" dxfId="192" priority="294">
      <formula>AND($AS748="NO",K748&lt;&gt;"No aplica")</formula>
    </cfRule>
  </conditionalFormatting>
  <conditionalFormatting sqref="F748">
    <cfRule type="expression" dxfId="191" priority="293">
      <formula>AP748="NO"</formula>
    </cfRule>
  </conditionalFormatting>
  <conditionalFormatting sqref="E748">
    <cfRule type="expression" dxfId="190" priority="292">
      <formula>$AO748="NO"</formula>
    </cfRule>
  </conditionalFormatting>
  <conditionalFormatting sqref="E747:F747">
    <cfRule type="expression" dxfId="189" priority="291">
      <formula>AO747="NO"</formula>
    </cfRule>
  </conditionalFormatting>
  <conditionalFormatting sqref="I747:J747">
    <cfRule type="expression" dxfId="188" priority="290">
      <formula>$AR747="NO"</formula>
    </cfRule>
  </conditionalFormatting>
  <conditionalFormatting sqref="K747">
    <cfRule type="expression" dxfId="187" priority="289">
      <formula>AND($AS747="NO",K747&lt;&gt;"No aplica")</formula>
    </cfRule>
  </conditionalFormatting>
  <conditionalFormatting sqref="F747">
    <cfRule type="expression" dxfId="186" priority="288">
      <formula>AP747="NO"</formula>
    </cfRule>
  </conditionalFormatting>
  <conditionalFormatting sqref="E747">
    <cfRule type="expression" dxfId="185" priority="287">
      <formula>$AO747="NO"</formula>
    </cfRule>
  </conditionalFormatting>
  <conditionalFormatting sqref="E758:F761">
    <cfRule type="expression" dxfId="184" priority="286">
      <formula>AO758="NO"</formula>
    </cfRule>
  </conditionalFormatting>
  <conditionalFormatting sqref="I758:J761">
    <cfRule type="expression" dxfId="183" priority="285">
      <formula>$AR758="NO"</formula>
    </cfRule>
  </conditionalFormatting>
  <conditionalFormatting sqref="K758:K761">
    <cfRule type="expression" dxfId="182" priority="284">
      <formula>AND($AS758="NO",K758&lt;&gt;"No aplica")</formula>
    </cfRule>
  </conditionalFormatting>
  <conditionalFormatting sqref="F758:F761">
    <cfRule type="expression" dxfId="181" priority="283">
      <formula>AP758="NO"</formula>
    </cfRule>
  </conditionalFormatting>
  <conditionalFormatting sqref="E758:E761">
    <cfRule type="expression" dxfId="180" priority="282">
      <formula>$AO758="NO"</formula>
    </cfRule>
  </conditionalFormatting>
  <conditionalFormatting sqref="E763:F765">
    <cfRule type="expression" dxfId="179" priority="281">
      <formula>AO763="NO"</formula>
    </cfRule>
  </conditionalFormatting>
  <conditionalFormatting sqref="I763:J765">
    <cfRule type="expression" dxfId="178" priority="280">
      <formula>$AR763="NO"</formula>
    </cfRule>
  </conditionalFormatting>
  <conditionalFormatting sqref="K763:K765">
    <cfRule type="expression" dxfId="177" priority="279">
      <formula>AND($AS763="NO",K763&lt;&gt;"No aplica")</formula>
    </cfRule>
  </conditionalFormatting>
  <conditionalFormatting sqref="F763:F765">
    <cfRule type="expression" dxfId="176" priority="278">
      <formula>AP763="NO"</formula>
    </cfRule>
  </conditionalFormatting>
  <conditionalFormatting sqref="E763:E765">
    <cfRule type="expression" dxfId="175" priority="277">
      <formula>$AO763="NO"</formula>
    </cfRule>
  </conditionalFormatting>
  <conditionalFormatting sqref="E762:F762">
    <cfRule type="expression" dxfId="174" priority="265">
      <formula>AO762="NO"</formula>
    </cfRule>
  </conditionalFormatting>
  <conditionalFormatting sqref="I762:J762">
    <cfRule type="expression" dxfId="173" priority="264">
      <formula>$AR762="NO"</formula>
    </cfRule>
  </conditionalFormatting>
  <conditionalFormatting sqref="K762">
    <cfRule type="expression" dxfId="172" priority="263">
      <formula>AND($AS762="NO",K762&lt;&gt;"No aplica")</formula>
    </cfRule>
  </conditionalFormatting>
  <conditionalFormatting sqref="F762">
    <cfRule type="expression" dxfId="171" priority="262">
      <formula>AP762="NO"</formula>
    </cfRule>
  </conditionalFormatting>
  <conditionalFormatting sqref="E762">
    <cfRule type="expression" dxfId="170" priority="261">
      <formula>$AO762="NO"</formula>
    </cfRule>
  </conditionalFormatting>
  <conditionalFormatting sqref="X14:X24 X603 X608:X612 X606 X625:X766 X27:X601 X615:X622 Y615:Y619">
    <cfRule type="expression" dxfId="169" priority="260">
      <formula>$AU14="NO"</formula>
    </cfRule>
  </conditionalFormatting>
  <conditionalFormatting sqref="X25">
    <cfRule type="expression" dxfId="168" priority="254">
      <formula>$AU25="NO"</formula>
    </cfRule>
  </conditionalFormatting>
  <conditionalFormatting sqref="F14:F414 F554:F581 G582 G620:G622 G592:G606 F539:F546 F416:F535 F607:F619 G679 G681 G683:G685 G687:G766 G656:G677">
    <cfRule type="expression" dxfId="167" priority="1600">
      <formula>AND($AQ14="NO",$G14&lt;&gt;"No aplica")</formula>
    </cfRule>
  </conditionalFormatting>
  <conditionalFormatting sqref="E589:F589">
    <cfRule type="expression" dxfId="166" priority="219">
      <formula>AO589="NO"</formula>
    </cfRule>
  </conditionalFormatting>
  <conditionalFormatting sqref="F589">
    <cfRule type="expression" dxfId="165" priority="218">
      <formula>AP589="NO"</formula>
    </cfRule>
  </conditionalFormatting>
  <conditionalFormatting sqref="E589">
    <cfRule type="expression" dxfId="164" priority="217">
      <formula>$AO589="NO"</formula>
    </cfRule>
  </conditionalFormatting>
  <conditionalFormatting sqref="E588:F588">
    <cfRule type="expression" dxfId="163" priority="216">
      <formula>AO588="NO"</formula>
    </cfRule>
  </conditionalFormatting>
  <conditionalFormatting sqref="F588">
    <cfRule type="expression" dxfId="162" priority="215">
      <formula>AP588="NO"</formula>
    </cfRule>
  </conditionalFormatting>
  <conditionalFormatting sqref="E588">
    <cfRule type="expression" dxfId="161" priority="214">
      <formula>$AO588="NO"</formula>
    </cfRule>
  </conditionalFormatting>
  <conditionalFormatting sqref="E586:F587">
    <cfRule type="expression" dxfId="160" priority="213">
      <formula>AO586="NO"</formula>
    </cfRule>
  </conditionalFormatting>
  <conditionalFormatting sqref="F586:F587">
    <cfRule type="expression" dxfId="159" priority="212">
      <formula>AP586="NO"</formula>
    </cfRule>
  </conditionalFormatting>
  <conditionalFormatting sqref="E586:E587">
    <cfRule type="expression" dxfId="158" priority="211">
      <formula>$AO586="NO"</formula>
    </cfRule>
  </conditionalFormatting>
  <conditionalFormatting sqref="E584:F584">
    <cfRule type="expression" dxfId="157" priority="210">
      <formula>AO584="NO"</formula>
    </cfRule>
  </conditionalFormatting>
  <conditionalFormatting sqref="F584">
    <cfRule type="expression" dxfId="156" priority="209">
      <formula>AP584="NO"</formula>
    </cfRule>
  </conditionalFormatting>
  <conditionalFormatting sqref="E584">
    <cfRule type="expression" dxfId="155" priority="208">
      <formula>$AO584="NO"</formula>
    </cfRule>
  </conditionalFormatting>
  <conditionalFormatting sqref="E582:F582">
    <cfRule type="expression" dxfId="154" priority="204">
      <formula>AO582="NO"</formula>
    </cfRule>
  </conditionalFormatting>
  <conditionalFormatting sqref="F582">
    <cfRule type="expression" dxfId="153" priority="203">
      <formula>AP582="NO"</formula>
    </cfRule>
  </conditionalFormatting>
  <conditionalFormatting sqref="E582">
    <cfRule type="expression" dxfId="152" priority="202">
      <formula>$AO582="NO"</formula>
    </cfRule>
  </conditionalFormatting>
  <conditionalFormatting sqref="F602:F603">
    <cfRule type="expression" dxfId="151" priority="201">
      <formula>AP602="NO"</formula>
    </cfRule>
  </conditionalFormatting>
  <conditionalFormatting sqref="F602:F603">
    <cfRule type="expression" dxfId="150" priority="200">
      <formula>AP602="NO"</formula>
    </cfRule>
  </conditionalFormatting>
  <conditionalFormatting sqref="F601">
    <cfRule type="expression" dxfId="149" priority="199">
      <formula>AP601="NO"</formula>
    </cfRule>
  </conditionalFormatting>
  <conditionalFormatting sqref="F601">
    <cfRule type="expression" dxfId="148" priority="198">
      <formula>AP601="NO"</formula>
    </cfRule>
  </conditionalFormatting>
  <conditionalFormatting sqref="F600">
    <cfRule type="expression" dxfId="147" priority="197">
      <formula>AP600="NO"</formula>
    </cfRule>
  </conditionalFormatting>
  <conditionalFormatting sqref="F600">
    <cfRule type="expression" dxfId="146" priority="196">
      <formula>AP600="NO"</formula>
    </cfRule>
  </conditionalFormatting>
  <conditionalFormatting sqref="F599">
    <cfRule type="expression" dxfId="145" priority="195">
      <formula>AP599="NO"</formula>
    </cfRule>
  </conditionalFormatting>
  <conditionalFormatting sqref="F599">
    <cfRule type="expression" dxfId="144" priority="194">
      <formula>AP599="NO"</formula>
    </cfRule>
  </conditionalFormatting>
  <conditionalFormatting sqref="F598">
    <cfRule type="expression" dxfId="143" priority="193">
      <formula>AP598="NO"</formula>
    </cfRule>
  </conditionalFormatting>
  <conditionalFormatting sqref="F598">
    <cfRule type="expression" dxfId="142" priority="192">
      <formula>AP598="NO"</formula>
    </cfRule>
  </conditionalFormatting>
  <conditionalFormatting sqref="E597:F597">
    <cfRule type="expression" dxfId="141" priority="191">
      <formula>AO597="NO"</formula>
    </cfRule>
  </conditionalFormatting>
  <conditionalFormatting sqref="F597">
    <cfRule type="expression" dxfId="140" priority="190">
      <formula>AP597="NO"</formula>
    </cfRule>
  </conditionalFormatting>
  <conditionalFormatting sqref="E597">
    <cfRule type="expression" dxfId="139" priority="189">
      <formula>$AO597="NO"</formula>
    </cfRule>
  </conditionalFormatting>
  <conditionalFormatting sqref="E595:F596">
    <cfRule type="expression" dxfId="138" priority="188">
      <formula>AO595="NO"</formula>
    </cfRule>
  </conditionalFormatting>
  <conditionalFormatting sqref="F595:F596">
    <cfRule type="expression" dxfId="137" priority="187">
      <formula>AP595="NO"</formula>
    </cfRule>
  </conditionalFormatting>
  <conditionalFormatting sqref="E595:E596">
    <cfRule type="expression" dxfId="136" priority="186">
      <formula>$AO595="NO"</formula>
    </cfRule>
  </conditionalFormatting>
  <conditionalFormatting sqref="E593:F594">
    <cfRule type="expression" dxfId="135" priority="185">
      <formula>AO593="NO"</formula>
    </cfRule>
  </conditionalFormatting>
  <conditionalFormatting sqref="F593:F594">
    <cfRule type="expression" dxfId="134" priority="184">
      <formula>AP593="NO"</formula>
    </cfRule>
  </conditionalFormatting>
  <conditionalFormatting sqref="E593:E594">
    <cfRule type="expression" dxfId="133" priority="183">
      <formula>$AO593="NO"</formula>
    </cfRule>
  </conditionalFormatting>
  <conditionalFormatting sqref="E592:F592">
    <cfRule type="expression" dxfId="132" priority="182">
      <formula>AO592="NO"</formula>
    </cfRule>
  </conditionalFormatting>
  <conditionalFormatting sqref="F592">
    <cfRule type="expression" dxfId="131" priority="181">
      <formula>AP592="NO"</formula>
    </cfRule>
  </conditionalFormatting>
  <conditionalFormatting sqref="E592">
    <cfRule type="expression" dxfId="130" priority="180">
      <formula>$AO592="NO"</formula>
    </cfRule>
  </conditionalFormatting>
  <conditionalFormatting sqref="E590:F590">
    <cfRule type="expression" dxfId="129" priority="179">
      <formula>AO590="NO"</formula>
    </cfRule>
  </conditionalFormatting>
  <conditionalFormatting sqref="F590">
    <cfRule type="expression" dxfId="128" priority="178">
      <formula>AP590="NO"</formula>
    </cfRule>
  </conditionalFormatting>
  <conditionalFormatting sqref="E590">
    <cfRule type="expression" dxfId="127" priority="177">
      <formula>$AO590="NO"</formula>
    </cfRule>
  </conditionalFormatting>
  <conditionalFormatting sqref="F625:F644 F648:F653">
    <cfRule type="expression" dxfId="126" priority="176">
      <formula>AP625="NO"</formula>
    </cfRule>
  </conditionalFormatting>
  <conditionalFormatting sqref="F625:F644 F648:F653">
    <cfRule type="expression" dxfId="125" priority="175">
      <formula>AP625="NO"</formula>
    </cfRule>
  </conditionalFormatting>
  <conditionalFormatting sqref="F604">
    <cfRule type="expression" dxfId="124" priority="174">
      <formula>AP604="NO"</formula>
    </cfRule>
  </conditionalFormatting>
  <conditionalFormatting sqref="F604">
    <cfRule type="expression" dxfId="123" priority="173">
      <formula>AP604="NO"</formula>
    </cfRule>
  </conditionalFormatting>
  <conditionalFormatting sqref="G586:G590 G584 G625:G644 G648:G653">
    <cfRule type="expression" dxfId="122" priority="220">
      <formula>AND($AQ584="NO",$G584&lt;&gt;"No aplica")</formula>
    </cfRule>
  </conditionalFormatting>
  <conditionalFormatting sqref="D584:D595 D597:D604">
    <cfRule type="expression" dxfId="121" priority="171">
      <formula>AN584="NO"</formula>
    </cfRule>
  </conditionalFormatting>
  <conditionalFormatting sqref="D584:D595 D597:D604">
    <cfRule type="expression" dxfId="120" priority="168">
      <formula>$AO584="NO"</formula>
    </cfRule>
  </conditionalFormatting>
  <conditionalFormatting sqref="H23">
    <cfRule type="expression" dxfId="119" priority="167">
      <formula>$AR23="NO"</formula>
    </cfRule>
  </conditionalFormatting>
  <conditionalFormatting sqref="E536:E538">
    <cfRule type="expression" dxfId="118" priority="159">
      <formula>AO536="NO"</formula>
    </cfRule>
  </conditionalFormatting>
  <conditionalFormatting sqref="E536:E538">
    <cfRule type="expression" dxfId="117" priority="158">
      <formula>AO536="NO"</formula>
    </cfRule>
  </conditionalFormatting>
  <conditionalFormatting sqref="F536:F538">
    <cfRule type="expression" dxfId="116" priority="160">
      <formula>AND($AQ536="NO",$G536&lt;&gt;"No aplica")</formula>
    </cfRule>
  </conditionalFormatting>
  <conditionalFormatting sqref="E547">
    <cfRule type="expression" dxfId="115" priority="153">
      <formula>AO547="NO"</formula>
    </cfRule>
  </conditionalFormatting>
  <conditionalFormatting sqref="E547">
    <cfRule type="expression" dxfId="114" priority="152">
      <formula>AO547="NO"</formula>
    </cfRule>
  </conditionalFormatting>
  <conditionalFormatting sqref="F547">
    <cfRule type="expression" dxfId="113" priority="154">
      <formula>AND($AQ547="NO",$G547&lt;&gt;"No aplica")</formula>
    </cfRule>
  </conditionalFormatting>
  <conditionalFormatting sqref="E548:E553">
    <cfRule type="expression" dxfId="112" priority="150">
      <formula>AO548="NO"</formula>
    </cfRule>
  </conditionalFormatting>
  <conditionalFormatting sqref="E548:E553">
    <cfRule type="expression" dxfId="111" priority="149">
      <formula>AO548="NO"</formula>
    </cfRule>
  </conditionalFormatting>
  <conditionalFormatting sqref="F548:F553">
    <cfRule type="expression" dxfId="110" priority="151">
      <formula>AND($AQ548="NO",$G548&lt;&gt;"No aplica")</formula>
    </cfRule>
  </conditionalFormatting>
  <conditionalFormatting sqref="E585">
    <cfRule type="expression" dxfId="109" priority="144">
      <formula>AO585="NO"</formula>
    </cfRule>
  </conditionalFormatting>
  <conditionalFormatting sqref="E585">
    <cfRule type="expression" dxfId="108" priority="143">
      <formula>AO585="NO"</formula>
    </cfRule>
  </conditionalFormatting>
  <conditionalFormatting sqref="F585">
    <cfRule type="expression" dxfId="107" priority="145">
      <formula>AND($AQ585="NO",$G585&lt;&gt;"No aplica")</formula>
    </cfRule>
  </conditionalFormatting>
  <conditionalFormatting sqref="E591">
    <cfRule type="expression" dxfId="106" priority="141">
      <formula>AO591="NO"</formula>
    </cfRule>
  </conditionalFormatting>
  <conditionalFormatting sqref="E591">
    <cfRule type="expression" dxfId="105" priority="140">
      <formula>AO591="NO"</formula>
    </cfRule>
  </conditionalFormatting>
  <conditionalFormatting sqref="F591">
    <cfRule type="expression" dxfId="104" priority="142">
      <formula>AND($AQ591="NO",$G591&lt;&gt;"No aplica")</formula>
    </cfRule>
  </conditionalFormatting>
  <conditionalFormatting sqref="E583:F583">
    <cfRule type="expression" dxfId="103" priority="138">
      <formula>AO583="NO"</formula>
    </cfRule>
  </conditionalFormatting>
  <conditionalFormatting sqref="F583">
    <cfRule type="expression" dxfId="102" priority="137">
      <formula>AP583="NO"</formula>
    </cfRule>
  </conditionalFormatting>
  <conditionalFormatting sqref="E583">
    <cfRule type="expression" dxfId="101" priority="136">
      <formula>$AO583="NO"</formula>
    </cfRule>
  </conditionalFormatting>
  <conditionalFormatting sqref="G583">
    <cfRule type="expression" dxfId="100" priority="139">
      <formula>AND($AQ583="NO",$G583&lt;&gt;"No aplica")</formula>
    </cfRule>
  </conditionalFormatting>
  <conditionalFormatting sqref="E598">
    <cfRule type="expression" dxfId="99" priority="133">
      <formula>AO598="NO"</formula>
    </cfRule>
  </conditionalFormatting>
  <conditionalFormatting sqref="E598">
    <cfRule type="expression" dxfId="98" priority="132">
      <formula>$AO598="NO"</formula>
    </cfRule>
  </conditionalFormatting>
  <conditionalFormatting sqref="E599">
    <cfRule type="expression" dxfId="97" priority="131">
      <formula>AO599="NO"</formula>
    </cfRule>
  </conditionalFormatting>
  <conditionalFormatting sqref="E599">
    <cfRule type="expression" dxfId="96" priority="130">
      <formula>$AO599="NO"</formula>
    </cfRule>
  </conditionalFormatting>
  <conditionalFormatting sqref="E600">
    <cfRule type="expression" dxfId="95" priority="129">
      <formula>AO600="NO"</formula>
    </cfRule>
  </conditionalFormatting>
  <conditionalFormatting sqref="E600">
    <cfRule type="expression" dxfId="94" priority="128">
      <formula>$AO600="NO"</formula>
    </cfRule>
  </conditionalFormatting>
  <conditionalFormatting sqref="E601">
    <cfRule type="expression" dxfId="93" priority="127">
      <formula>AO601="NO"</formula>
    </cfRule>
  </conditionalFormatting>
  <conditionalFormatting sqref="E601">
    <cfRule type="expression" dxfId="92" priority="126">
      <formula>$AO601="NO"</formula>
    </cfRule>
  </conditionalFormatting>
  <conditionalFormatting sqref="E602:E603">
    <cfRule type="expression" dxfId="91" priority="125">
      <formula>AO602="NO"</formula>
    </cfRule>
  </conditionalFormatting>
  <conditionalFormatting sqref="E602:E603">
    <cfRule type="expression" dxfId="90" priority="124">
      <formula>$AO602="NO"</formula>
    </cfRule>
  </conditionalFormatting>
  <conditionalFormatting sqref="E604">
    <cfRule type="expression" dxfId="89" priority="123">
      <formula>AO604="NO"</formula>
    </cfRule>
  </conditionalFormatting>
  <conditionalFormatting sqref="E604">
    <cfRule type="expression" dxfId="88" priority="122">
      <formula>$AO604="NO"</formula>
    </cfRule>
  </conditionalFormatting>
  <conditionalFormatting sqref="I602:I603">
    <cfRule type="expression" dxfId="87" priority="117">
      <formula>$AR602="NO"</formula>
    </cfRule>
  </conditionalFormatting>
  <conditionalFormatting sqref="I601">
    <cfRule type="expression" dxfId="86" priority="116">
      <formula>$AR601="NO"</formula>
    </cfRule>
  </conditionalFormatting>
  <conditionalFormatting sqref="I598">
    <cfRule type="expression" dxfId="85" priority="115">
      <formula>$AR598="NO"</formula>
    </cfRule>
  </conditionalFormatting>
  <conditionalFormatting sqref="I597">
    <cfRule type="expression" dxfId="84" priority="114">
      <formula>$AR597="NO"</formula>
    </cfRule>
  </conditionalFormatting>
  <conditionalFormatting sqref="I604">
    <cfRule type="expression" dxfId="83" priority="113">
      <formula>$AR604="NO"</formula>
    </cfRule>
  </conditionalFormatting>
  <conditionalFormatting sqref="I599">
    <cfRule type="expression" dxfId="82" priority="110">
      <formula>$AR599="NO"</formula>
    </cfRule>
  </conditionalFormatting>
  <conditionalFormatting sqref="I600">
    <cfRule type="expression" dxfId="81" priority="109">
      <formula>$AR600="NO"</formula>
    </cfRule>
  </conditionalFormatting>
  <conditionalFormatting sqref="K589">
    <cfRule type="expression" dxfId="80" priority="106">
      <formula>AND($AS589="NO",K589&lt;&gt;"No aplica")</formula>
    </cfRule>
  </conditionalFormatting>
  <conditionalFormatting sqref="K575">
    <cfRule type="expression" dxfId="79" priority="105">
      <formula>AND($AS575="NO",K575&lt;&gt;"No aplica")</formula>
    </cfRule>
  </conditionalFormatting>
  <conditionalFormatting sqref="K559">
    <cfRule type="expression" dxfId="78" priority="104">
      <formula>AND($AS559="NO",K559&lt;&gt;"No aplica")</formula>
    </cfRule>
  </conditionalFormatting>
  <conditionalFormatting sqref="K571">
    <cfRule type="expression" dxfId="77" priority="103">
      <formula>AND($AS571="NO",K571&lt;&gt;"No aplica")</formula>
    </cfRule>
  </conditionalFormatting>
  <conditionalFormatting sqref="K567">
    <cfRule type="expression" dxfId="76" priority="102">
      <formula>AND($AS567="NO",K567&lt;&gt;"No aplica")</formula>
    </cfRule>
  </conditionalFormatting>
  <conditionalFormatting sqref="K563">
    <cfRule type="expression" dxfId="75" priority="101">
      <formula>AND($AS563="NO",K563&lt;&gt;"No aplica")</formula>
    </cfRule>
  </conditionalFormatting>
  <conditionalFormatting sqref="K562">
    <cfRule type="expression" dxfId="74" priority="100">
      <formula>AND($AS562="NO",K562&lt;&gt;"No aplica")</formula>
    </cfRule>
  </conditionalFormatting>
  <conditionalFormatting sqref="K561">
    <cfRule type="expression" dxfId="73" priority="99">
      <formula>AND($AS561="NO",K561&lt;&gt;"No aplica")</formula>
    </cfRule>
  </conditionalFormatting>
  <conditionalFormatting sqref="K560">
    <cfRule type="expression" dxfId="72" priority="98">
      <formula>AND($AS560="NO",K560&lt;&gt;"No aplica")</formula>
    </cfRule>
  </conditionalFormatting>
  <conditionalFormatting sqref="K558">
    <cfRule type="expression" dxfId="71" priority="95">
      <formula>AND($AS558="NO",K558&lt;&gt;"No aplica")</formula>
    </cfRule>
  </conditionalFormatting>
  <conditionalFormatting sqref="K557">
    <cfRule type="expression" dxfId="70" priority="94">
      <formula>AND($AS557="NO",K557&lt;&gt;"No aplica")</formula>
    </cfRule>
  </conditionalFormatting>
  <conditionalFormatting sqref="K574">
    <cfRule type="expression" dxfId="69" priority="93">
      <formula>AND($AS574="NO",K574&lt;&gt;"No aplica")</formula>
    </cfRule>
  </conditionalFormatting>
  <conditionalFormatting sqref="K573">
    <cfRule type="expression" dxfId="68" priority="92">
      <formula>AND($AS573="NO",K573&lt;&gt;"No aplica")</formula>
    </cfRule>
  </conditionalFormatting>
  <conditionalFormatting sqref="K572">
    <cfRule type="expression" dxfId="67" priority="91">
      <formula>AND($AS572="NO",K572&lt;&gt;"No aplica")</formula>
    </cfRule>
  </conditionalFormatting>
  <conditionalFormatting sqref="K570">
    <cfRule type="expression" dxfId="66" priority="90">
      <formula>AND($AS570="NO",K570&lt;&gt;"No aplica")</formula>
    </cfRule>
  </conditionalFormatting>
  <conditionalFormatting sqref="K569">
    <cfRule type="expression" dxfId="65" priority="89">
      <formula>AND($AS569="NO",K569&lt;&gt;"No aplica")</formula>
    </cfRule>
  </conditionalFormatting>
  <conditionalFormatting sqref="K568">
    <cfRule type="expression" dxfId="64" priority="88">
      <formula>AND($AS568="NO",K568&lt;&gt;"No aplica")</formula>
    </cfRule>
  </conditionalFormatting>
  <conditionalFormatting sqref="K566">
    <cfRule type="expression" dxfId="63" priority="87">
      <formula>AND($AS566="NO",K566&lt;&gt;"No aplica")</formula>
    </cfRule>
  </conditionalFormatting>
  <conditionalFormatting sqref="K565">
    <cfRule type="expression" dxfId="62" priority="86">
      <formula>AND($AS565="NO",K565&lt;&gt;"No aplica")</formula>
    </cfRule>
  </conditionalFormatting>
  <conditionalFormatting sqref="K564">
    <cfRule type="expression" dxfId="61" priority="85">
      <formula>AND($AS564="NO",K564&lt;&gt;"No aplica")</formula>
    </cfRule>
  </conditionalFormatting>
  <conditionalFormatting sqref="K588">
    <cfRule type="expression" dxfId="60" priority="84">
      <formula>AND($AS588="NO",K588&lt;&gt;"No aplica")</formula>
    </cfRule>
  </conditionalFormatting>
  <conditionalFormatting sqref="K586:K587">
    <cfRule type="expression" dxfId="59" priority="83">
      <formula>AND($AS586="NO",K586&lt;&gt;"No aplica")</formula>
    </cfRule>
  </conditionalFormatting>
  <conditionalFormatting sqref="K585">
    <cfRule type="expression" dxfId="58" priority="82">
      <formula>AND($AS585="NO",K585&lt;&gt;"No aplica")</formula>
    </cfRule>
  </conditionalFormatting>
  <conditionalFormatting sqref="K584">
    <cfRule type="expression" dxfId="57" priority="81">
      <formula>AND($AS584="NO",K584&lt;&gt;"No aplica")</formula>
    </cfRule>
  </conditionalFormatting>
  <conditionalFormatting sqref="K583">
    <cfRule type="expression" dxfId="56" priority="80">
      <formula>AND($AS583="NO",K583&lt;&gt;"No aplica")</formula>
    </cfRule>
  </conditionalFormatting>
  <conditionalFormatting sqref="K582">
    <cfRule type="expression" dxfId="55" priority="78">
      <formula>AND($AS582="NO",K582&lt;&gt;"No aplica")</formula>
    </cfRule>
  </conditionalFormatting>
  <conditionalFormatting sqref="K581">
    <cfRule type="expression" dxfId="54" priority="77">
      <formula>AND($AS581="NO",K581&lt;&gt;"No aplica")</formula>
    </cfRule>
  </conditionalFormatting>
  <conditionalFormatting sqref="K580">
    <cfRule type="expression" dxfId="53" priority="76">
      <formula>AND($AS580="NO",K580&lt;&gt;"No aplica")</formula>
    </cfRule>
  </conditionalFormatting>
  <conditionalFormatting sqref="K579">
    <cfRule type="expression" dxfId="52" priority="75">
      <formula>AND($AS579="NO",K579&lt;&gt;"No aplica")</formula>
    </cfRule>
  </conditionalFormatting>
  <conditionalFormatting sqref="K578">
    <cfRule type="expression" dxfId="51" priority="74">
      <formula>AND($AS578="NO",K578&lt;&gt;"No aplica")</formula>
    </cfRule>
  </conditionalFormatting>
  <conditionalFormatting sqref="K577">
    <cfRule type="expression" dxfId="50" priority="73">
      <formula>AND($AS577="NO",K577&lt;&gt;"No aplica")</formula>
    </cfRule>
  </conditionalFormatting>
  <conditionalFormatting sqref="K576">
    <cfRule type="expression" dxfId="49" priority="72">
      <formula>AND($AS576="NO",K576&lt;&gt;"No aplica")</formula>
    </cfRule>
  </conditionalFormatting>
  <conditionalFormatting sqref="K602:K603">
    <cfRule type="expression" dxfId="48" priority="71">
      <formula>AND($AS602="NO",K602&lt;&gt;"No aplica")</formula>
    </cfRule>
  </conditionalFormatting>
  <conditionalFormatting sqref="K601">
    <cfRule type="expression" dxfId="47" priority="70">
      <formula>AND($AS601="NO",K601&lt;&gt;"No aplica")</formula>
    </cfRule>
  </conditionalFormatting>
  <conditionalFormatting sqref="K600">
    <cfRule type="expression" dxfId="46" priority="69">
      <formula>AND($AS600="NO",K600&lt;&gt;"No aplica")</formula>
    </cfRule>
  </conditionalFormatting>
  <conditionalFormatting sqref="K599">
    <cfRule type="expression" dxfId="45" priority="68">
      <formula>AND($AS599="NO",K599&lt;&gt;"No aplica")</formula>
    </cfRule>
  </conditionalFormatting>
  <conditionalFormatting sqref="K598">
    <cfRule type="expression" dxfId="44" priority="67">
      <formula>AND($AS598="NO",K598&lt;&gt;"No aplica")</formula>
    </cfRule>
  </conditionalFormatting>
  <conditionalFormatting sqref="K597">
    <cfRule type="expression" dxfId="43" priority="66">
      <formula>AND($AS597="NO",K597&lt;&gt;"No aplica")</formula>
    </cfRule>
  </conditionalFormatting>
  <conditionalFormatting sqref="K595:K596">
    <cfRule type="expression" dxfId="42" priority="65">
      <formula>AND($AS595="NO",K595&lt;&gt;"No aplica")</formula>
    </cfRule>
  </conditionalFormatting>
  <conditionalFormatting sqref="K593:K594">
    <cfRule type="expression" dxfId="41" priority="64">
      <formula>AND($AS593="NO",K593&lt;&gt;"No aplica")</formula>
    </cfRule>
  </conditionalFormatting>
  <conditionalFormatting sqref="K592">
    <cfRule type="expression" dxfId="40" priority="63">
      <formula>AND($AS592="NO",K592&lt;&gt;"No aplica")</formula>
    </cfRule>
  </conditionalFormatting>
  <conditionalFormatting sqref="K591">
    <cfRule type="expression" dxfId="39" priority="62">
      <formula>AND($AS591="NO",K591&lt;&gt;"No aplica")</formula>
    </cfRule>
  </conditionalFormatting>
  <conditionalFormatting sqref="K590">
    <cfRule type="expression" dxfId="38" priority="61">
      <formula>AND($AS590="NO",K590&lt;&gt;"No aplica")</formula>
    </cfRule>
  </conditionalFormatting>
  <conditionalFormatting sqref="K604">
    <cfRule type="expression" dxfId="37" priority="59">
      <formula>AND($AS604="NO",K604&lt;&gt;"No aplica")</formula>
    </cfRule>
  </conditionalFormatting>
  <conditionalFormatting sqref="F415">
    <cfRule type="expression" dxfId="36" priority="55">
      <formula>AND($AQ415="NO",$G415&lt;&gt;"No aplica")</formula>
    </cfRule>
  </conditionalFormatting>
  <conditionalFormatting sqref="X26">
    <cfRule type="expression" dxfId="35" priority="54">
      <formula>$AU26="NO"</formula>
    </cfRule>
  </conditionalFormatting>
  <conditionalFormatting sqref="X604">
    <cfRule type="expression" dxfId="34" priority="50">
      <formula>$AU604="NO"</formula>
    </cfRule>
  </conditionalFormatting>
  <conditionalFormatting sqref="X602">
    <cfRule type="expression" dxfId="33" priority="49">
      <formula>$AU602="NO"</formula>
    </cfRule>
  </conditionalFormatting>
  <conditionalFormatting sqref="X607">
    <cfRule type="expression" dxfId="32" priority="48">
      <formula>$AU607="NO"</formula>
    </cfRule>
  </conditionalFormatting>
  <conditionalFormatting sqref="X613:X614">
    <cfRule type="expression" dxfId="31" priority="47">
      <formula>$AU613="NO"</formula>
    </cfRule>
  </conditionalFormatting>
  <conditionalFormatting sqref="D624">
    <cfRule type="expression" dxfId="30" priority="45">
      <formula>AN624="NO"</formula>
    </cfRule>
  </conditionalFormatting>
  <conditionalFormatting sqref="D624">
    <cfRule type="expression" dxfId="29" priority="44">
      <formula>$AO624="NO"</formula>
    </cfRule>
  </conditionalFormatting>
  <conditionalFormatting sqref="F623">
    <cfRule type="expression" dxfId="28" priority="42">
      <formula>AP623="NO"</formula>
    </cfRule>
  </conditionalFormatting>
  <conditionalFormatting sqref="F623">
    <cfRule type="expression" dxfId="27" priority="41">
      <formula>AP623="NO"</formula>
    </cfRule>
  </conditionalFormatting>
  <conditionalFormatting sqref="G623">
    <cfRule type="expression" dxfId="26" priority="43">
      <formula>AND($AQ623="NO",$G623&lt;&gt;"No aplica")</formula>
    </cfRule>
  </conditionalFormatting>
  <conditionalFormatting sqref="E623">
    <cfRule type="expression" dxfId="25" priority="40">
      <formula>AO623="NO"</formula>
    </cfRule>
  </conditionalFormatting>
  <conditionalFormatting sqref="E623">
    <cfRule type="expression" dxfId="24" priority="39">
      <formula>$AO623="NO"</formula>
    </cfRule>
  </conditionalFormatting>
  <conditionalFormatting sqref="X623">
    <cfRule type="expression" dxfId="23" priority="38">
      <formula>$AU623="NO"</formula>
    </cfRule>
  </conditionalFormatting>
  <conditionalFormatting sqref="F624">
    <cfRule type="expression" dxfId="22" priority="36">
      <formula>AP624="NO"</formula>
    </cfRule>
  </conditionalFormatting>
  <conditionalFormatting sqref="F624">
    <cfRule type="expression" dxfId="21" priority="35">
      <formula>AP624="NO"</formula>
    </cfRule>
  </conditionalFormatting>
  <conditionalFormatting sqref="G624">
    <cfRule type="expression" dxfId="20" priority="37">
      <formula>AND($AQ624="NO",$G624&lt;&gt;"No aplica")</formula>
    </cfRule>
  </conditionalFormatting>
  <conditionalFormatting sqref="E624">
    <cfRule type="expression" dxfId="19" priority="34">
      <formula>AO624="NO"</formula>
    </cfRule>
  </conditionalFormatting>
  <conditionalFormatting sqref="E624">
    <cfRule type="expression" dxfId="18" priority="33">
      <formula>$AO624="NO"</formula>
    </cfRule>
  </conditionalFormatting>
  <conditionalFormatting sqref="F645:F647">
    <cfRule type="expression" dxfId="17" priority="31">
      <formula>AP645="NO"</formula>
    </cfRule>
  </conditionalFormatting>
  <conditionalFormatting sqref="F645:F647">
    <cfRule type="expression" dxfId="16" priority="30">
      <formula>AP645="NO"</formula>
    </cfRule>
  </conditionalFormatting>
  <conditionalFormatting sqref="G645:G647">
    <cfRule type="expression" dxfId="15" priority="32">
      <formula>AND($AQ645="NO",$G645&lt;&gt;"No aplica")</formula>
    </cfRule>
  </conditionalFormatting>
  <conditionalFormatting sqref="F654:F655">
    <cfRule type="expression" dxfId="14" priority="28">
      <formula>AP654="NO"</formula>
    </cfRule>
  </conditionalFormatting>
  <conditionalFormatting sqref="F654:F655">
    <cfRule type="expression" dxfId="13" priority="27">
      <formula>AP654="NO"</formula>
    </cfRule>
  </conditionalFormatting>
  <conditionalFormatting sqref="G654:G655">
    <cfRule type="expression" dxfId="12" priority="29">
      <formula>AND($AQ654="NO",$G654&lt;&gt;"No aplica")</formula>
    </cfRule>
  </conditionalFormatting>
  <conditionalFormatting sqref="D415">
    <cfRule type="expression" dxfId="11" priority="24">
      <formula>AN415="NO"</formula>
    </cfRule>
  </conditionalFormatting>
  <conditionalFormatting sqref="D415">
    <cfRule type="expression" dxfId="10" priority="23">
      <formula>$AO415="NO"</formula>
    </cfRule>
  </conditionalFormatting>
  <conditionalFormatting sqref="I503:J503">
    <cfRule type="expression" dxfId="9" priority="21">
      <formula>$AR503="NO"</formula>
    </cfRule>
  </conditionalFormatting>
  <conditionalFormatting sqref="I530:J531">
    <cfRule type="expression" dxfId="8" priority="18">
      <formula>$AR530="NO"</formula>
    </cfRule>
  </conditionalFormatting>
  <conditionalFormatting sqref="I537:J538">
    <cfRule type="expression" dxfId="7" priority="16">
      <formula>$AR537="NO"</formula>
    </cfRule>
  </conditionalFormatting>
  <conditionalFormatting sqref="I622:J622">
    <cfRule type="expression" dxfId="6" priority="7">
      <formula>$AR622="NO"</formula>
    </cfRule>
  </conditionalFormatting>
  <conditionalFormatting sqref="F678">
    <cfRule type="expression" dxfId="5" priority="5">
      <formula>AP678="NO"</formula>
    </cfRule>
  </conditionalFormatting>
  <conditionalFormatting sqref="G678">
    <cfRule type="expression" dxfId="4" priority="6">
      <formula>AND($AQ678="NO",$G678&lt;&gt;"No aplica")</formula>
    </cfRule>
  </conditionalFormatting>
  <conditionalFormatting sqref="F682 F680">
    <cfRule type="expression" dxfId="3" priority="3">
      <formula>AP680="NO"</formula>
    </cfRule>
  </conditionalFormatting>
  <conditionalFormatting sqref="G682 G680">
    <cfRule type="expression" dxfId="2" priority="4">
      <formula>AND($AQ680="NO",$G680&lt;&gt;"No aplica")</formula>
    </cfRule>
  </conditionalFormatting>
  <conditionalFormatting sqref="F686">
    <cfRule type="expression" dxfId="1" priority="1">
      <formula>AP686="NO"</formula>
    </cfRule>
  </conditionalFormatting>
  <conditionalFormatting sqref="G686">
    <cfRule type="expression" dxfId="0" priority="2">
      <formula>AND($AQ686="NO",$G686&lt;&gt;"No aplica")</formula>
    </cfRule>
  </conditionalFormatting>
  <dataValidations count="24">
    <dataValidation type="list" allowBlank="1" showInputMessage="1" showErrorMessage="1" sqref="I5:K5" xr:uid="{00000000-0002-0000-0000-000000000000}">
      <formula1>Sector</formula1>
    </dataValidation>
    <dataValidation type="whole" operator="greaterThan" allowBlank="1" showInputMessage="1" showErrorMessage="1" sqref="E6:E7 I10:J10 I6:J7" xr:uid="{00000000-0002-0000-0000-000001000000}">
      <formula1>0</formula1>
    </dataValidation>
    <dataValidation type="custom" allowBlank="1" showInputMessage="1" showErrorMessage="1" sqref="Y7" xr:uid="{00000000-0002-0000-0000-000002000000}">
      <formula1>vacio()</formula1>
    </dataValidation>
    <dataValidation type="list" allowBlank="1" showInputMessage="1" showErrorMessage="1" errorTitle="Error " error="Debe seleccionar una opción dentro de la lista_x000a_" sqref="F14:F20 F22:F766" xr:uid="{00000000-0002-0000-0000-000003000000}">
      <formula1>modal</formula1>
    </dataValidation>
    <dataValidation type="list" showInputMessage="1" showErrorMessage="1" errorTitle="Tipo de contrato no permitido" error="El tipo de contrato debe corresponder a un número. Consulte el instructivo para más información_x000a_" sqref="E14:E20 E22:E766" xr:uid="{00000000-0002-0000-0000-000004000000}">
      <formula1>tipo</formula1>
    </dataValidation>
    <dataValidation type="list" allowBlank="1" showInputMessage="1" showErrorMessage="1" sqref="C14:C20 C22:C766" xr:uid="{00000000-0002-0000-0000-000005000000}">
      <formula1>SECOP</formula1>
    </dataValidation>
    <dataValidation type="whole" operator="greaterThanOrEqual" allowBlank="1" showInputMessage="1" showErrorMessage="1" sqref="E9:E10" xr:uid="{00000000-0002-0000-0000-000006000000}">
      <formula1>0</formula1>
    </dataValidation>
    <dataValidation type="whole" operator="greaterThanOrEqual" allowBlank="1" showInputMessage="1" showErrorMessage="1" errorTitle="Error" error="Registre solo números (no guiones, comas o texto)" sqref="Q769 U769:W769 U47:U94 Q363:Q414 Q416 Q14 Q16:Q27 Q29:Q135 Q137:Q361 U595 U14:U45 AC603 AA603 AC605:AC607 U96:U593 AC14:AC599 W14:W563 AA14:AA599 R14:R766 Q418:Q767 AB14:AB766 AC611:AC766 T14:T766 AA605:AA766 U597:U766 W565:W686 W688:W766" xr:uid="{00000000-0002-0000-0000-000007000000}">
      <formula1>0</formula1>
    </dataValidation>
    <dataValidation type="list" allowBlank="1" showInputMessage="1" showErrorMessage="1" errorTitle="Error" error="Debe seleccionar un item de la lista_x000a_" sqref="J687:J766" xr:uid="{00000000-0002-0000-0000-000008000000}">
      <formula1>pdd</formula1>
    </dataValidation>
    <dataValidation type="list" allowBlank="1" showInputMessage="1" showErrorMessage="1" sqref="K14:K20" xr:uid="{00000000-0002-0000-0000-000009000000}">
      <formula1>IF(J14="Bogotá Mejor para Todos",programabta,IF(J14="Un Nuevo Contrato Social y Ambiental para la Bogotá del Siglo XXI",programanue,na))</formula1>
    </dataValidation>
    <dataValidation type="date" operator="greaterThan" allowBlank="1" showInputMessage="1" showErrorMessage="1" error="La fecha de terminación debe ser mayor a la fecha de inicio." sqref="Z14:Z20" xr:uid="{00000000-0002-0000-0000-00000A000000}">
      <formula1>Y14</formula1>
    </dataValidation>
    <dataValidation type="date" operator="greaterThanOrEqual" allowBlank="1" showInputMessage="1" showErrorMessage="1" sqref="Z603 Z21:Z599 Z605:Z655 Z657 Z659:Z665 Z668 Z674 Z676:Z766" xr:uid="{00000000-0002-0000-0000-00000B000000}">
      <formula1>42005</formula1>
    </dataValidation>
    <dataValidation type="date" allowBlank="1" showInputMessage="1" showErrorMessage="1" errorTitle="Error" error="La fecha de suscripción debe ser vigencia 2020" sqref="X606 X14:X604 X608:X766 Y615:Y619" xr:uid="{00000000-0002-0000-0000-00000C000000}">
      <formula1>43831</formula1>
      <formula2>44196</formula2>
    </dataValidation>
    <dataValidation type="date" operator="greaterThanOrEqual" allowBlank="1" showInputMessage="1" showErrorMessage="1" errorTitle="Error" error="Fecha de inicio debe ser superior o igual a la fecha de suscripción" sqref="Y608:Y614 Y14:Y606 Y620:Y766 Z656 Z658 Z666:Z667 Z669:Z673 Z675" xr:uid="{00000000-0002-0000-0000-00000D000000}">
      <formula1>X14</formula1>
    </dataValidation>
    <dataValidation type="list" allowBlank="1" showInputMessage="1" showErrorMessage="1" sqref="K21:K766" xr:uid="{00000000-0002-0000-0000-00000E000000}">
      <formula1>IF(I21="Inversión",programa,na)</formula1>
    </dataValidation>
    <dataValidation type="list" allowBlank="1" showInputMessage="1" showErrorMessage="1" errorTitle="Error" error="Debe seleccionar un item de la lista_x000a_" sqref="J14:J686" xr:uid="{00000000-0002-0000-0000-00000F000000}">
      <formula1>IF(I14="Inversión",pdd,na)</formula1>
    </dataValidation>
    <dataValidation type="list" allowBlank="1" showInputMessage="1" showErrorMessage="1" errorTitle="Error" error="Debe seleccionar un item de la lista_x000a_" sqref="I14:I766" xr:uid="{00000000-0002-0000-0000-000010000000}">
      <formula1>afectacion</formula1>
    </dataValidation>
    <dataValidation operator="greaterThan" allowBlank="1" showErrorMessage="1" errorTitle="Error" error="Debe digitar un número._x000a_" sqref="N14:N766" xr:uid="{00000000-0002-0000-0000-000011000000}"/>
    <dataValidation type="list" allowBlank="1" showInputMessage="1" showErrorMessage="1" sqref="G14:G766" xr:uid="{00000000-0002-0000-0000-000012000000}">
      <formula1>IF(F14="Selección abreviada",sa,IF(F14="Contratación directa",cd,IF(F14="Régimen especial",re,na)))</formula1>
    </dataValidation>
    <dataValidation type="whole" operator="greaterThanOrEqual" allowBlank="1" showInputMessage="1" showErrorMessage="1" error="Registre solo números (no guiones, comas o texto)" sqref="AG14:AG766" xr:uid="{00000000-0002-0000-0000-000013000000}">
      <formula1>0</formula1>
    </dataValidation>
    <dataValidation type="whole" operator="greaterThan" allowBlank="1" showInputMessage="1" showErrorMessage="1" error="Registre vigencia" sqref="B14:B766" xr:uid="{00000000-0002-0000-0000-000014000000}">
      <formula1>0</formula1>
    </dataValidation>
    <dataValidation type="whole" operator="lessThanOrEqual" allowBlank="1" showInputMessage="1" showErrorMessage="1" error="Registre valor negativo" sqref="S14:S766" xr:uid="{00000000-0002-0000-0000-000015000000}">
      <formula1>0</formula1>
    </dataValidation>
    <dataValidation type="date" operator="greaterThanOrEqual" allowBlank="1" showInputMessage="1" showErrorMessage="1" errorTitle="Error" error="La fecha de cesión debe ser mayor a la fecha de inicio." sqref="AF14:AF766" xr:uid="{00000000-0002-0000-0000-000016000000}">
      <formula1>Y14</formula1>
    </dataValidation>
    <dataValidation type="date" operator="greaterThanOrEqual" allowBlank="1" showInputMessage="1" showErrorMessage="1" errorTitle="Error" error="Fecha de cesión vigencia 2020. Debe ser mayor a la fecha de inicio." sqref="AF767:AF1048576" xr:uid="{00000000-0002-0000-0000-000017000000}">
      <formula1>Y767</formula1>
    </dataValidation>
  </dataValidations>
  <hyperlinks>
    <hyperlink ref="D624" r:id="rId1" display="https://www.contratos.gov.co/consultas/detalleProceso.do?numConstancia=17-13-7402125" xr:uid="{00000000-0004-0000-0000-000000000000}"/>
  </hyperlinks>
  <pageMargins left="0.7" right="0.7" top="0.75" bottom="0.75" header="0.3" footer="0.3"/>
  <pageSetup orientation="portrait" r:id="rId2"/>
  <ignoredErrors>
    <ignoredError sqref="AN23" formulaRange="1"/>
  </ignoredErrors>
  <drawing r:id="rId3"/>
  <legacyDrawing r:id="rId4"/>
  <controls>
    <mc:AlternateContent xmlns:mc="http://schemas.openxmlformats.org/markup-compatibility/2006">
      <mc:Choice Requires="x14">
        <control shapeId="5121" r:id="rId5" name="CommandButton1">
          <controlPr autoLine="0" r:id="rId6">
            <anchor moveWithCells="1">
              <from>
                <xdr:col>22</xdr:col>
                <xdr:colOff>0</xdr:colOff>
                <xdr:row>8</xdr:row>
                <xdr:rowOff>114300</xdr:rowOff>
              </from>
              <to>
                <xdr:col>22</xdr:col>
                <xdr:colOff>1028700</xdr:colOff>
                <xdr:row>8</xdr:row>
                <xdr:rowOff>409575</xdr:rowOff>
              </to>
            </anchor>
          </controlPr>
        </control>
      </mc:Choice>
      <mc:Fallback>
        <control shapeId="5121" r:id="rId5"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B1:E103"/>
  <sheetViews>
    <sheetView topLeftCell="A97" workbookViewId="0">
      <selection activeCell="B13" sqref="B13:D13"/>
    </sheetView>
  </sheetViews>
  <sheetFormatPr baseColWidth="10" defaultRowHeight="15"/>
  <cols>
    <col min="1" max="1" width="8" style="36" customWidth="1"/>
    <col min="2" max="2" width="7.28515625" style="36" customWidth="1"/>
    <col min="3" max="3" width="34.85546875" style="36" customWidth="1"/>
    <col min="4" max="4" width="84.28515625" style="36" customWidth="1"/>
    <col min="5" max="16384" width="11.42578125" style="36"/>
  </cols>
  <sheetData>
    <row r="1" spans="2:4" ht="15.75" thickBot="1"/>
    <row r="2" spans="2:4" ht="41.25" customHeight="1">
      <c r="B2" s="370" t="s">
        <v>441</v>
      </c>
      <c r="C2" s="371"/>
      <c r="D2" s="372"/>
    </row>
    <row r="3" spans="2:4" ht="36" customHeight="1">
      <c r="B3" s="373" t="s">
        <v>44</v>
      </c>
      <c r="C3" s="374"/>
      <c r="D3" s="375"/>
    </row>
    <row r="4" spans="2:4" ht="45" customHeight="1">
      <c r="B4" s="373" t="s">
        <v>346</v>
      </c>
      <c r="C4" s="374"/>
      <c r="D4" s="375"/>
    </row>
    <row r="5" spans="2:4" ht="27.75" customHeight="1">
      <c r="B5" s="373" t="s">
        <v>45</v>
      </c>
      <c r="C5" s="374"/>
      <c r="D5" s="375"/>
    </row>
    <row r="6" spans="2:4" ht="22.5" customHeight="1">
      <c r="B6" s="373" t="s">
        <v>46</v>
      </c>
      <c r="C6" s="374"/>
      <c r="D6" s="375"/>
    </row>
    <row r="7" spans="2:4" ht="36.75" customHeight="1">
      <c r="B7" s="376" t="s">
        <v>439</v>
      </c>
      <c r="C7" s="377"/>
      <c r="D7" s="378"/>
    </row>
    <row r="8" spans="2:4" ht="25.5" customHeight="1">
      <c r="B8" s="379" t="s">
        <v>359</v>
      </c>
      <c r="C8" s="380"/>
      <c r="D8" s="381"/>
    </row>
    <row r="9" spans="2:4" ht="25.5" customHeight="1">
      <c r="B9" s="379" t="s">
        <v>440</v>
      </c>
      <c r="C9" s="380"/>
      <c r="D9" s="381"/>
    </row>
    <row r="10" spans="2:4" ht="25.5" customHeight="1">
      <c r="B10" s="379" t="s">
        <v>364</v>
      </c>
      <c r="C10" s="380"/>
      <c r="D10" s="381"/>
    </row>
    <row r="11" spans="2:4" ht="25.5" customHeight="1">
      <c r="B11" s="373" t="s">
        <v>324</v>
      </c>
      <c r="C11" s="374"/>
      <c r="D11" s="375"/>
    </row>
    <row r="12" spans="2:4" ht="54.75" customHeight="1">
      <c r="B12" s="373" t="s">
        <v>355</v>
      </c>
      <c r="C12" s="374"/>
      <c r="D12" s="375"/>
    </row>
    <row r="13" spans="2:4" ht="46.5" customHeight="1" thickBot="1">
      <c r="B13" s="382" t="s">
        <v>228</v>
      </c>
      <c r="C13" s="383"/>
      <c r="D13" s="384"/>
    </row>
    <row r="14" spans="2:4" ht="15.75" thickBot="1"/>
    <row r="15" spans="2:4" ht="15.75" thickBot="1">
      <c r="B15" s="367" t="s">
        <v>47</v>
      </c>
      <c r="C15" s="368"/>
      <c r="D15" s="369"/>
    </row>
    <row r="16" spans="2:4" ht="15.75" thickBot="1">
      <c r="B16" s="64">
        <v>1</v>
      </c>
      <c r="C16" s="2" t="s">
        <v>48</v>
      </c>
      <c r="D16" s="2" t="s">
        <v>49</v>
      </c>
    </row>
    <row r="17" spans="2:5" ht="15.75" thickBot="1">
      <c r="B17" s="64">
        <v>2</v>
      </c>
      <c r="C17" s="2" t="s">
        <v>50</v>
      </c>
      <c r="D17" s="2" t="s">
        <v>336</v>
      </c>
    </row>
    <row r="18" spans="2:5" ht="26.25" thickBot="1">
      <c r="B18" s="64">
        <v>3</v>
      </c>
      <c r="C18" s="2" t="s">
        <v>51</v>
      </c>
      <c r="D18" s="2" t="s">
        <v>325</v>
      </c>
    </row>
    <row r="19" spans="2:5" ht="26.25" thickBot="1">
      <c r="B19" s="64">
        <v>4</v>
      </c>
      <c r="C19" s="2" t="s">
        <v>234</v>
      </c>
      <c r="D19" s="2" t="s">
        <v>326</v>
      </c>
    </row>
    <row r="20" spans="2:5" ht="26.25" thickBot="1">
      <c r="B20" s="64">
        <v>5</v>
      </c>
      <c r="C20" s="2" t="s">
        <v>52</v>
      </c>
      <c r="D20" s="2" t="s">
        <v>327</v>
      </c>
    </row>
    <row r="21" spans="2:5" ht="26.25" thickBot="1">
      <c r="B21" s="64">
        <v>6</v>
      </c>
      <c r="C21" s="2" t="s">
        <v>235</v>
      </c>
      <c r="D21" s="2" t="s">
        <v>328</v>
      </c>
    </row>
    <row r="22" spans="2:5" ht="39" thickBot="1">
      <c r="B22" s="64">
        <v>7</v>
      </c>
      <c r="C22" s="2" t="s">
        <v>53</v>
      </c>
      <c r="D22" s="2" t="s">
        <v>329</v>
      </c>
    </row>
    <row r="23" spans="2:5" ht="26.25" thickBot="1">
      <c r="B23" s="64">
        <v>8</v>
      </c>
      <c r="C23" s="2" t="s">
        <v>236</v>
      </c>
      <c r="D23" s="2" t="s">
        <v>330</v>
      </c>
    </row>
    <row r="24" spans="2:5" ht="39" thickBot="1">
      <c r="B24" s="64">
        <v>9</v>
      </c>
      <c r="C24" s="2" t="s">
        <v>54</v>
      </c>
      <c r="D24" s="2" t="s">
        <v>224</v>
      </c>
    </row>
    <row r="25" spans="2:5" ht="15.75" thickBot="1"/>
    <row r="26" spans="2:5" ht="15.75" thickBot="1">
      <c r="B26" s="367" t="s">
        <v>55</v>
      </c>
      <c r="C26" s="368"/>
      <c r="D26" s="369"/>
    </row>
    <row r="27" spans="2:5" ht="25.5">
      <c r="B27" s="385">
        <v>1</v>
      </c>
      <c r="C27" s="387" t="s">
        <v>56</v>
      </c>
      <c r="D27" s="100" t="s">
        <v>366</v>
      </c>
      <c r="E27" s="99"/>
    </row>
    <row r="28" spans="2:5" ht="39" thickBot="1">
      <c r="B28" s="386"/>
      <c r="C28" s="388"/>
      <c r="D28" s="2" t="s">
        <v>331</v>
      </c>
    </row>
    <row r="29" spans="2:5" ht="15.75" thickBot="1">
      <c r="B29" s="64">
        <v>2</v>
      </c>
      <c r="C29" s="2" t="s">
        <v>5</v>
      </c>
      <c r="D29" s="2" t="s">
        <v>57</v>
      </c>
    </row>
    <row r="30" spans="2:5" ht="15.75" thickBot="1">
      <c r="B30" s="385">
        <v>3</v>
      </c>
      <c r="C30" s="2" t="s">
        <v>368</v>
      </c>
      <c r="D30" s="2" t="s">
        <v>369</v>
      </c>
    </row>
    <row r="31" spans="2:5" ht="26.25" thickBot="1">
      <c r="B31" s="386"/>
      <c r="C31" s="2" t="s">
        <v>58</v>
      </c>
      <c r="D31" s="2" t="s">
        <v>332</v>
      </c>
    </row>
    <row r="32" spans="2:5" ht="25.5">
      <c r="B32" s="385">
        <v>4</v>
      </c>
      <c r="C32" s="387" t="s">
        <v>59</v>
      </c>
      <c r="D32" s="3" t="s">
        <v>60</v>
      </c>
    </row>
    <row r="33" spans="2:4" ht="26.25" thickBot="1">
      <c r="B33" s="386"/>
      <c r="C33" s="388"/>
      <c r="D33" s="2" t="s">
        <v>225</v>
      </c>
    </row>
    <row r="34" spans="2:4" ht="39" thickBot="1">
      <c r="B34" s="385">
        <v>4</v>
      </c>
      <c r="C34" s="2" t="s">
        <v>61</v>
      </c>
      <c r="D34" s="2" t="s">
        <v>62</v>
      </c>
    </row>
    <row r="35" spans="2:4" ht="51.75" thickBot="1">
      <c r="B35" s="389"/>
      <c r="C35" s="2" t="s">
        <v>63</v>
      </c>
      <c r="D35" s="2" t="s">
        <v>64</v>
      </c>
    </row>
    <row r="36" spans="2:4" ht="38.25">
      <c r="B36" s="389"/>
      <c r="C36" s="387" t="s">
        <v>65</v>
      </c>
      <c r="D36" s="3" t="s">
        <v>66</v>
      </c>
    </row>
    <row r="37" spans="2:4" ht="26.25" thickBot="1">
      <c r="B37" s="389"/>
      <c r="C37" s="388"/>
      <c r="D37" s="2" t="s">
        <v>67</v>
      </c>
    </row>
    <row r="38" spans="2:4" ht="39" thickBot="1">
      <c r="B38" s="389"/>
      <c r="C38" s="2" t="s">
        <v>68</v>
      </c>
      <c r="D38" s="2" t="s">
        <v>69</v>
      </c>
    </row>
    <row r="39" spans="2:4" ht="39" thickBot="1">
      <c r="B39" s="389"/>
      <c r="C39" s="2" t="s">
        <v>70</v>
      </c>
      <c r="D39" s="2" t="s">
        <v>71</v>
      </c>
    </row>
    <row r="40" spans="2:4" ht="51.75" thickBot="1">
      <c r="B40" s="389"/>
      <c r="C40" s="2" t="s">
        <v>72</v>
      </c>
      <c r="D40" s="2" t="s">
        <v>73</v>
      </c>
    </row>
    <row r="41" spans="2:4" ht="39" thickBot="1">
      <c r="B41" s="389"/>
      <c r="C41" s="2" t="s">
        <v>74</v>
      </c>
      <c r="D41" s="2" t="s">
        <v>75</v>
      </c>
    </row>
    <row r="42" spans="2:4" ht="26.25" thickBot="1">
      <c r="B42" s="389"/>
      <c r="C42" s="2" t="s">
        <v>76</v>
      </c>
      <c r="D42" s="2" t="s">
        <v>77</v>
      </c>
    </row>
    <row r="43" spans="2:4" ht="26.25" thickBot="1">
      <c r="B43" s="389"/>
      <c r="C43" s="2" t="s">
        <v>78</v>
      </c>
      <c r="D43" s="2" t="s">
        <v>79</v>
      </c>
    </row>
    <row r="44" spans="2:4" ht="51.75" thickBot="1">
      <c r="B44" s="389"/>
      <c r="C44" s="2" t="s">
        <v>33</v>
      </c>
      <c r="D44" s="2" t="s">
        <v>80</v>
      </c>
    </row>
    <row r="45" spans="2:4" ht="39" thickBot="1">
      <c r="B45" s="389"/>
      <c r="C45" s="2" t="s">
        <v>81</v>
      </c>
      <c r="D45" s="2" t="s">
        <v>82</v>
      </c>
    </row>
    <row r="46" spans="2:4" ht="26.25" thickBot="1">
      <c r="B46" s="389"/>
      <c r="C46" s="2" t="s">
        <v>83</v>
      </c>
      <c r="D46" s="2" t="s">
        <v>84</v>
      </c>
    </row>
    <row r="47" spans="2:4" ht="26.25" thickBot="1">
      <c r="B47" s="389"/>
      <c r="C47" s="2" t="s">
        <v>85</v>
      </c>
      <c r="D47" s="2" t="s">
        <v>86</v>
      </c>
    </row>
    <row r="48" spans="2:4" ht="115.5" thickBot="1">
      <c r="B48" s="389"/>
      <c r="C48" s="2" t="s">
        <v>87</v>
      </c>
      <c r="D48" s="2" t="s">
        <v>88</v>
      </c>
    </row>
    <row r="49" spans="2:4" ht="39" thickBot="1">
      <c r="B49" s="389"/>
      <c r="C49" s="2" t="s">
        <v>89</v>
      </c>
      <c r="D49" s="2" t="s">
        <v>90</v>
      </c>
    </row>
    <row r="50" spans="2:4" ht="51.75" thickBot="1">
      <c r="B50" s="389"/>
      <c r="C50" s="2" t="s">
        <v>91</v>
      </c>
      <c r="D50" s="2" t="s">
        <v>92</v>
      </c>
    </row>
    <row r="51" spans="2:4" ht="51.75" thickBot="1">
      <c r="B51" s="389"/>
      <c r="C51" s="2" t="s">
        <v>93</v>
      </c>
      <c r="D51" s="2" t="s">
        <v>94</v>
      </c>
    </row>
    <row r="52" spans="2:4" ht="26.25" thickBot="1">
      <c r="B52" s="389"/>
      <c r="C52" s="2" t="s">
        <v>95</v>
      </c>
      <c r="D52" s="2" t="s">
        <v>96</v>
      </c>
    </row>
    <row r="53" spans="2:4" ht="15.75" thickBot="1">
      <c r="B53" s="389"/>
      <c r="C53" s="2" t="s">
        <v>97</v>
      </c>
      <c r="D53" s="2" t="s">
        <v>98</v>
      </c>
    </row>
    <row r="54" spans="2:4" ht="51.75" thickBot="1">
      <c r="B54" s="386"/>
      <c r="C54" s="2" t="s">
        <v>156</v>
      </c>
      <c r="D54" s="2" t="s">
        <v>370</v>
      </c>
    </row>
    <row r="55" spans="2:4" ht="25.5">
      <c r="B55" s="385">
        <v>5</v>
      </c>
      <c r="C55" s="387" t="s">
        <v>7</v>
      </c>
      <c r="D55" s="3" t="s">
        <v>99</v>
      </c>
    </row>
    <row r="56" spans="2:4" ht="26.25" thickBot="1">
      <c r="B56" s="389"/>
      <c r="C56" s="390"/>
      <c r="D56" s="2" t="s">
        <v>100</v>
      </c>
    </row>
    <row r="57" spans="2:4" ht="51.75" thickBot="1">
      <c r="B57" s="386"/>
      <c r="C57" s="388"/>
      <c r="D57" s="2" t="s">
        <v>371</v>
      </c>
    </row>
    <row r="58" spans="2:4" ht="51.75" thickBot="1">
      <c r="B58" s="64">
        <v>6</v>
      </c>
      <c r="C58" s="2" t="s">
        <v>8</v>
      </c>
      <c r="D58" s="2" t="s">
        <v>227</v>
      </c>
    </row>
    <row r="59" spans="2:4" ht="15.75" thickBot="1">
      <c r="B59" s="64">
        <v>7</v>
      </c>
      <c r="C59" s="2" t="s">
        <v>9</v>
      </c>
      <c r="D59" s="2" t="s">
        <v>101</v>
      </c>
    </row>
    <row r="60" spans="2:4" ht="39" thickBot="1">
      <c r="B60" s="385">
        <v>8</v>
      </c>
      <c r="C60" s="2" t="s">
        <v>10</v>
      </c>
      <c r="D60" s="2" t="s">
        <v>102</v>
      </c>
    </row>
    <row r="61" spans="2:4" ht="26.25" thickBot="1">
      <c r="B61" s="389"/>
      <c r="C61" s="3" t="s">
        <v>373</v>
      </c>
      <c r="D61" s="3" t="s">
        <v>377</v>
      </c>
    </row>
    <row r="62" spans="2:4" ht="25.5">
      <c r="B62" s="389"/>
      <c r="C62" s="387" t="s">
        <v>11</v>
      </c>
      <c r="D62" s="3" t="s">
        <v>226</v>
      </c>
    </row>
    <row r="63" spans="2:4" ht="64.5" thickBot="1">
      <c r="B63" s="386"/>
      <c r="C63" s="388"/>
      <c r="D63" s="101" t="s">
        <v>374</v>
      </c>
    </row>
    <row r="64" spans="2:4" ht="26.25" thickBot="1">
      <c r="B64" s="64">
        <v>9</v>
      </c>
      <c r="C64" s="2" t="s">
        <v>13</v>
      </c>
      <c r="D64" s="2" t="s">
        <v>103</v>
      </c>
    </row>
    <row r="65" spans="2:4" ht="26.25" thickBot="1">
      <c r="B65" s="385">
        <v>10</v>
      </c>
      <c r="C65" s="2" t="s">
        <v>104</v>
      </c>
      <c r="D65" s="2" t="s">
        <v>348</v>
      </c>
    </row>
    <row r="66" spans="2:4" ht="15.75" thickBot="1">
      <c r="B66" s="386"/>
      <c r="C66" s="2" t="s">
        <v>105</v>
      </c>
      <c r="D66" s="2" t="s">
        <v>106</v>
      </c>
    </row>
    <row r="67" spans="2:4" ht="15.75" thickBot="1"/>
    <row r="68" spans="2:4" ht="15.75" thickBot="1">
      <c r="B68" s="367" t="s">
        <v>107</v>
      </c>
      <c r="C68" s="368"/>
      <c r="D68" s="369"/>
    </row>
    <row r="69" spans="2:4" ht="25.5">
      <c r="B69" s="385">
        <v>11</v>
      </c>
      <c r="C69" s="387" t="s">
        <v>108</v>
      </c>
      <c r="D69" s="3" t="s">
        <v>345</v>
      </c>
    </row>
    <row r="70" spans="2:4" ht="25.5">
      <c r="B70" s="389"/>
      <c r="C70" s="390"/>
      <c r="D70" s="3" t="s">
        <v>375</v>
      </c>
    </row>
    <row r="71" spans="2:4" ht="15.75" thickBot="1">
      <c r="B71" s="386"/>
      <c r="C71" s="388"/>
      <c r="D71" s="2" t="s">
        <v>109</v>
      </c>
    </row>
    <row r="72" spans="2:4" ht="25.5">
      <c r="B72" s="385">
        <v>12</v>
      </c>
      <c r="C72" s="387" t="s">
        <v>110</v>
      </c>
      <c r="D72" s="3" t="s">
        <v>111</v>
      </c>
    </row>
    <row r="73" spans="2:4" ht="15.75" thickBot="1">
      <c r="B73" s="386"/>
      <c r="C73" s="388"/>
      <c r="D73" s="2" t="s">
        <v>112</v>
      </c>
    </row>
    <row r="74" spans="2:4" ht="26.25" thickBot="1">
      <c r="B74" s="64">
        <v>13</v>
      </c>
      <c r="C74" s="2" t="s">
        <v>17</v>
      </c>
      <c r="D74" s="2" t="s">
        <v>360</v>
      </c>
    </row>
    <row r="75" spans="2:4" ht="25.5">
      <c r="B75" s="385">
        <v>14</v>
      </c>
      <c r="C75" s="387" t="s">
        <v>113</v>
      </c>
      <c r="D75" s="3" t="s">
        <v>114</v>
      </c>
    </row>
    <row r="76" spans="2:4" ht="15.75" thickBot="1">
      <c r="B76" s="386"/>
      <c r="C76" s="388"/>
      <c r="D76" s="2" t="s">
        <v>115</v>
      </c>
    </row>
    <row r="77" spans="2:4" ht="26.25" thickBot="1">
      <c r="B77" s="64">
        <v>15</v>
      </c>
      <c r="C77" s="2" t="s">
        <v>116</v>
      </c>
      <c r="D77" s="2" t="s">
        <v>349</v>
      </c>
    </row>
    <row r="78" spans="2:4" ht="38.25">
      <c r="B78" s="385">
        <v>16</v>
      </c>
      <c r="C78" s="387" t="s">
        <v>117</v>
      </c>
      <c r="D78" s="3" t="s">
        <v>118</v>
      </c>
    </row>
    <row r="79" spans="2:4" ht="81" customHeight="1">
      <c r="B79" s="389"/>
      <c r="C79" s="390"/>
      <c r="D79" s="3" t="s">
        <v>339</v>
      </c>
    </row>
    <row r="80" spans="2:4" ht="38.25">
      <c r="B80" s="389"/>
      <c r="C80" s="390"/>
      <c r="D80" s="3" t="s">
        <v>337</v>
      </c>
    </row>
    <row r="81" spans="2:5" ht="26.25" thickBot="1">
      <c r="B81" s="386"/>
      <c r="C81" s="388"/>
      <c r="D81" s="2" t="s">
        <v>119</v>
      </c>
    </row>
    <row r="82" spans="2:5" ht="26.25" thickBot="1">
      <c r="B82" s="64">
        <v>17</v>
      </c>
      <c r="C82" s="2" t="s">
        <v>120</v>
      </c>
      <c r="D82" s="2" t="s">
        <v>350</v>
      </c>
    </row>
    <row r="83" spans="2:5" ht="15.75" thickBot="1"/>
    <row r="84" spans="2:5" ht="15.75" thickBot="1">
      <c r="B84" s="367" t="s">
        <v>121</v>
      </c>
      <c r="C84" s="368"/>
      <c r="D84" s="369"/>
    </row>
    <row r="85" spans="2:5" ht="25.5">
      <c r="B85" s="385">
        <v>18</v>
      </c>
      <c r="C85" s="387" t="s">
        <v>122</v>
      </c>
      <c r="D85" s="3" t="s">
        <v>333</v>
      </c>
    </row>
    <row r="86" spans="2:5" ht="26.25" thickBot="1">
      <c r="B86" s="386"/>
      <c r="C86" s="388"/>
      <c r="D86" s="2" t="s">
        <v>334</v>
      </c>
    </row>
    <row r="87" spans="2:5" ht="39" thickBot="1">
      <c r="B87" s="64">
        <v>19</v>
      </c>
      <c r="C87" s="2" t="s">
        <v>123</v>
      </c>
      <c r="D87" s="102" t="s">
        <v>376</v>
      </c>
      <c r="E87" s="99"/>
    </row>
    <row r="88" spans="2:5" ht="26.25" thickBot="1">
      <c r="B88" s="64">
        <v>20</v>
      </c>
      <c r="C88" s="2" t="s">
        <v>124</v>
      </c>
      <c r="D88" s="2" t="s">
        <v>335</v>
      </c>
    </row>
    <row r="89" spans="2:5" ht="26.25" thickBot="1">
      <c r="B89" s="64">
        <v>21</v>
      </c>
      <c r="C89" s="2" t="s">
        <v>25</v>
      </c>
      <c r="D89" s="2" t="s">
        <v>125</v>
      </c>
    </row>
    <row r="90" spans="2:5" ht="15.75" thickBot="1">
      <c r="B90" s="64">
        <v>22</v>
      </c>
      <c r="C90" s="101" t="s">
        <v>257</v>
      </c>
      <c r="D90" s="101" t="s">
        <v>338</v>
      </c>
    </row>
    <row r="91" spans="2:5" ht="26.25" thickBot="1">
      <c r="B91" s="64">
        <v>23</v>
      </c>
      <c r="C91" s="2" t="s">
        <v>126</v>
      </c>
      <c r="D91" s="2" t="s">
        <v>127</v>
      </c>
    </row>
    <row r="92" spans="2:5" ht="15.75" thickBot="1">
      <c r="B92" s="74"/>
      <c r="C92" s="75"/>
      <c r="D92" s="75"/>
    </row>
    <row r="93" spans="2:5" ht="15.75" thickBot="1">
      <c r="B93" s="367" t="s">
        <v>340</v>
      </c>
      <c r="C93" s="368"/>
      <c r="D93" s="369"/>
    </row>
    <row r="94" spans="2:5" ht="51.75" thickBot="1">
      <c r="B94" s="103">
        <v>24</v>
      </c>
      <c r="C94" s="101" t="s">
        <v>322</v>
      </c>
      <c r="D94" s="101" t="s">
        <v>378</v>
      </c>
    </row>
    <row r="95" spans="2:5" ht="15.75" thickBot="1">
      <c r="B95" s="103">
        <v>25</v>
      </c>
      <c r="C95" s="101" t="s">
        <v>318</v>
      </c>
      <c r="D95" s="101" t="s">
        <v>343</v>
      </c>
    </row>
    <row r="96" spans="2:5" ht="26.25" thickBot="1">
      <c r="B96" s="103">
        <v>26</v>
      </c>
      <c r="C96" s="101" t="s">
        <v>319</v>
      </c>
      <c r="D96" s="101" t="s">
        <v>344</v>
      </c>
    </row>
    <row r="97" spans="2:5" ht="26.25" thickBot="1">
      <c r="B97" s="103">
        <v>27</v>
      </c>
      <c r="C97" s="101" t="s">
        <v>320</v>
      </c>
      <c r="D97" s="101" t="s">
        <v>347</v>
      </c>
    </row>
    <row r="98" spans="2:5" ht="15.75" thickBot="1">
      <c r="B98" s="74"/>
      <c r="C98" s="75"/>
      <c r="D98" s="75"/>
    </row>
    <row r="99" spans="2:5" ht="15.75" thickBot="1">
      <c r="B99" s="367" t="s">
        <v>341</v>
      </c>
      <c r="C99" s="368"/>
      <c r="D99" s="369"/>
    </row>
    <row r="100" spans="2:5" ht="26.25" thickBot="1">
      <c r="B100" s="64">
        <v>28</v>
      </c>
      <c r="C100" s="2" t="s">
        <v>128</v>
      </c>
      <c r="D100" s="2" t="s">
        <v>379</v>
      </c>
    </row>
    <row r="101" spans="2:5" ht="15.75" thickBot="1">
      <c r="B101" s="74"/>
      <c r="C101" s="75"/>
      <c r="D101" s="75"/>
      <c r="E101" s="62"/>
    </row>
    <row r="102" spans="2:5" ht="15.75" thickBot="1">
      <c r="B102" s="367" t="s">
        <v>342</v>
      </c>
      <c r="C102" s="368"/>
      <c r="D102" s="369"/>
      <c r="E102" s="62"/>
    </row>
    <row r="103" spans="2:5" ht="64.5" thickBot="1">
      <c r="B103" s="64">
        <v>29</v>
      </c>
      <c r="C103" s="2" t="s">
        <v>129</v>
      </c>
      <c r="D103" s="2" t="s">
        <v>361</v>
      </c>
    </row>
  </sheetData>
  <mergeCells count="41">
    <mergeCell ref="B102:D102"/>
    <mergeCell ref="B78:B81"/>
    <mergeCell ref="C78:C81"/>
    <mergeCell ref="B84:D84"/>
    <mergeCell ref="B85:B86"/>
    <mergeCell ref="C85:C86"/>
    <mergeCell ref="B99:D99"/>
    <mergeCell ref="B93:D93"/>
    <mergeCell ref="B69:B71"/>
    <mergeCell ref="C69:C71"/>
    <mergeCell ref="B72:B73"/>
    <mergeCell ref="C72:C73"/>
    <mergeCell ref="B75:B76"/>
    <mergeCell ref="C75:C76"/>
    <mergeCell ref="B68:D68"/>
    <mergeCell ref="B27:B28"/>
    <mergeCell ref="C27:C28"/>
    <mergeCell ref="B32:B33"/>
    <mergeCell ref="C32:C33"/>
    <mergeCell ref="B34:B54"/>
    <mergeCell ref="C36:C37"/>
    <mergeCell ref="B55:B57"/>
    <mergeCell ref="C55:C57"/>
    <mergeCell ref="B60:B63"/>
    <mergeCell ref="C62:C63"/>
    <mergeCell ref="B65:B66"/>
    <mergeCell ref="B30:B31"/>
    <mergeCell ref="B26:D26"/>
    <mergeCell ref="B2:D2"/>
    <mergeCell ref="B3:D3"/>
    <mergeCell ref="B4:D4"/>
    <mergeCell ref="B5:D5"/>
    <mergeCell ref="B6:D6"/>
    <mergeCell ref="B7:D7"/>
    <mergeCell ref="B8:D8"/>
    <mergeCell ref="B11:D11"/>
    <mergeCell ref="B12:D12"/>
    <mergeCell ref="B13:D13"/>
    <mergeCell ref="B15:D15"/>
    <mergeCell ref="B9:D9"/>
    <mergeCell ref="B10:D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F40"/>
  <sheetViews>
    <sheetView workbookViewId="0"/>
  </sheetViews>
  <sheetFormatPr baseColWidth="10" defaultRowHeight="15"/>
  <cols>
    <col min="2" max="2" width="66.140625" customWidth="1"/>
    <col min="3" max="3" width="63.85546875" customWidth="1"/>
    <col min="4" max="4" width="15.42578125" bestFit="1" customWidth="1"/>
  </cols>
  <sheetData>
    <row r="1" spans="1:5">
      <c r="B1" s="16" t="s">
        <v>130</v>
      </c>
      <c r="C1" s="4" t="s">
        <v>7</v>
      </c>
      <c r="D1" s="5" t="s">
        <v>131</v>
      </c>
    </row>
    <row r="2" spans="1:5" ht="15.75" thickBot="1">
      <c r="A2">
        <v>1</v>
      </c>
      <c r="B2" s="6" t="s">
        <v>132</v>
      </c>
      <c r="C2" s="7" t="s">
        <v>133</v>
      </c>
      <c r="D2" s="8" t="s">
        <v>134</v>
      </c>
      <c r="E2" s="6"/>
    </row>
    <row r="3" spans="1:5">
      <c r="A3">
        <v>2</v>
      </c>
      <c r="B3" s="9" t="s">
        <v>63</v>
      </c>
      <c r="C3" s="10" t="s">
        <v>34</v>
      </c>
      <c r="D3" s="8" t="s">
        <v>135</v>
      </c>
      <c r="E3" s="11"/>
    </row>
    <row r="4" spans="1:5">
      <c r="A4">
        <v>3</v>
      </c>
      <c r="B4" s="12" t="s">
        <v>65</v>
      </c>
      <c r="C4" s="10" t="s">
        <v>136</v>
      </c>
      <c r="D4" s="8" t="s">
        <v>137</v>
      </c>
      <c r="E4" s="11"/>
    </row>
    <row r="5" spans="1:5" ht="16.5">
      <c r="A5">
        <v>4</v>
      </c>
      <c r="B5" s="13" t="s">
        <v>138</v>
      </c>
      <c r="C5" s="10" t="s">
        <v>139</v>
      </c>
      <c r="D5" s="14"/>
      <c r="E5" s="15"/>
    </row>
    <row r="6" spans="1:5">
      <c r="A6">
        <v>5</v>
      </c>
      <c r="B6" s="11" t="s">
        <v>140</v>
      </c>
      <c r="C6" s="10" t="s">
        <v>141</v>
      </c>
      <c r="D6" s="11"/>
      <c r="E6" s="11"/>
    </row>
    <row r="7" spans="1:5">
      <c r="A7">
        <v>6</v>
      </c>
      <c r="B7" s="11" t="s">
        <v>72</v>
      </c>
      <c r="C7" s="10" t="s">
        <v>142</v>
      </c>
      <c r="D7" s="11"/>
      <c r="E7" s="11"/>
    </row>
    <row r="8" spans="1:5">
      <c r="A8">
        <v>7</v>
      </c>
      <c r="B8" s="11" t="s">
        <v>74</v>
      </c>
      <c r="C8" s="10" t="s">
        <v>143</v>
      </c>
      <c r="D8" s="11"/>
      <c r="E8" s="11"/>
    </row>
    <row r="9" spans="1:5">
      <c r="A9">
        <v>8</v>
      </c>
      <c r="B9" s="11" t="s">
        <v>76</v>
      </c>
      <c r="C9" s="11"/>
      <c r="D9" s="11"/>
      <c r="E9" s="11"/>
    </row>
    <row r="10" spans="1:5">
      <c r="A10">
        <v>9</v>
      </c>
      <c r="B10" s="11" t="s">
        <v>78</v>
      </c>
      <c r="C10" s="6"/>
      <c r="D10" s="11"/>
      <c r="E10" s="11"/>
    </row>
    <row r="11" spans="1:5">
      <c r="A11">
        <v>10</v>
      </c>
      <c r="B11" s="11" t="s">
        <v>33</v>
      </c>
      <c r="C11" s="16" t="s">
        <v>139</v>
      </c>
      <c r="D11" s="11"/>
      <c r="E11" s="11"/>
    </row>
    <row r="12" spans="1:5">
      <c r="A12">
        <v>11</v>
      </c>
      <c r="B12" s="11" t="s">
        <v>81</v>
      </c>
      <c r="C12" s="17" t="s">
        <v>144</v>
      </c>
      <c r="D12" s="11"/>
      <c r="E12" s="11"/>
    </row>
    <row r="13" spans="1:5">
      <c r="A13">
        <v>12</v>
      </c>
      <c r="B13" s="11" t="s">
        <v>83</v>
      </c>
      <c r="C13" s="17" t="s">
        <v>145</v>
      </c>
      <c r="D13" s="11"/>
      <c r="E13" s="11"/>
    </row>
    <row r="14" spans="1:5">
      <c r="A14">
        <v>13</v>
      </c>
      <c r="B14" s="11" t="s">
        <v>85</v>
      </c>
      <c r="C14" s="17" t="s">
        <v>146</v>
      </c>
      <c r="D14" s="11"/>
      <c r="E14" s="11"/>
    </row>
    <row r="15" spans="1:5">
      <c r="A15">
        <v>14</v>
      </c>
      <c r="B15" s="11" t="s">
        <v>147</v>
      </c>
      <c r="C15" s="17" t="s">
        <v>148</v>
      </c>
      <c r="D15" s="11"/>
      <c r="E15" s="11"/>
    </row>
    <row r="16" spans="1:5">
      <c r="A16">
        <v>15</v>
      </c>
      <c r="B16" s="11" t="s">
        <v>149</v>
      </c>
      <c r="C16" s="11"/>
      <c r="D16" s="11"/>
      <c r="E16" s="11"/>
    </row>
    <row r="17" spans="1:6">
      <c r="A17">
        <v>16</v>
      </c>
      <c r="B17" s="11" t="s">
        <v>150</v>
      </c>
      <c r="C17" s="18" t="s">
        <v>151</v>
      </c>
      <c r="D17" s="11"/>
      <c r="E17" s="11"/>
    </row>
    <row r="18" spans="1:6">
      <c r="A18">
        <v>17</v>
      </c>
      <c r="B18" s="11" t="s">
        <v>152</v>
      </c>
      <c r="C18" s="17" t="s">
        <v>153</v>
      </c>
      <c r="D18" s="11"/>
      <c r="E18" s="11"/>
    </row>
    <row r="19" spans="1:6">
      <c r="A19">
        <v>18</v>
      </c>
      <c r="B19" s="11" t="s">
        <v>154</v>
      </c>
      <c r="C19" s="17" t="s">
        <v>155</v>
      </c>
      <c r="D19" s="11"/>
      <c r="E19" s="11"/>
    </row>
    <row r="20" spans="1:6">
      <c r="A20">
        <v>19</v>
      </c>
      <c r="B20" s="11" t="s">
        <v>97</v>
      </c>
      <c r="C20" s="17" t="s">
        <v>150</v>
      </c>
      <c r="D20" s="11"/>
      <c r="E20" s="11"/>
    </row>
    <row r="21" spans="1:6" ht="36.75" customHeight="1">
      <c r="A21" s="19">
        <v>20</v>
      </c>
      <c r="B21" s="19" t="s">
        <v>156</v>
      </c>
      <c r="C21" s="20" t="s">
        <v>157</v>
      </c>
      <c r="D21" s="19"/>
      <c r="E21" s="19"/>
      <c r="F21" s="19"/>
    </row>
    <row r="22" spans="1:6">
      <c r="A22" s="19"/>
      <c r="B22" s="59" t="s">
        <v>238</v>
      </c>
      <c r="C22" s="20" t="s">
        <v>158</v>
      </c>
      <c r="D22" s="19"/>
      <c r="E22" s="19"/>
      <c r="F22" s="19"/>
    </row>
    <row r="23" spans="1:6" ht="45">
      <c r="A23">
        <v>1</v>
      </c>
      <c r="B23" s="36" t="s">
        <v>252</v>
      </c>
      <c r="C23" s="20" t="s">
        <v>159</v>
      </c>
      <c r="D23" s="19"/>
      <c r="E23" s="19"/>
      <c r="F23" s="19"/>
    </row>
    <row r="24" spans="1:6">
      <c r="A24" s="19">
        <f>+A23+1</f>
        <v>2</v>
      </c>
      <c r="B24" s="36" t="s">
        <v>253</v>
      </c>
      <c r="C24" s="20" t="s">
        <v>160</v>
      </c>
      <c r="D24" s="19"/>
      <c r="E24" s="19"/>
      <c r="F24" s="19"/>
    </row>
    <row r="25" spans="1:6" ht="45">
      <c r="A25" s="19">
        <f t="shared" ref="A25:A38" si="0">+A24+1</f>
        <v>3</v>
      </c>
      <c r="B25" s="36" t="s">
        <v>254</v>
      </c>
      <c r="C25" s="20" t="s">
        <v>161</v>
      </c>
      <c r="D25" s="19"/>
      <c r="E25" s="19"/>
      <c r="F25" s="19"/>
    </row>
    <row r="26" spans="1:6">
      <c r="A26" s="19">
        <f t="shared" si="0"/>
        <v>4</v>
      </c>
      <c r="B26" s="36" t="s">
        <v>239</v>
      </c>
      <c r="C26" s="20" t="s">
        <v>162</v>
      </c>
      <c r="D26" s="19"/>
      <c r="E26" s="19"/>
      <c r="F26" s="19"/>
    </row>
    <row r="27" spans="1:6" ht="30">
      <c r="A27" s="19">
        <f t="shared" si="0"/>
        <v>5</v>
      </c>
      <c r="B27" s="36" t="s">
        <v>240</v>
      </c>
      <c r="C27" s="20" t="s">
        <v>163</v>
      </c>
      <c r="D27" s="19"/>
      <c r="E27" s="19"/>
      <c r="F27" s="19"/>
    </row>
    <row r="28" spans="1:6">
      <c r="A28" s="19">
        <f t="shared" si="0"/>
        <v>6</v>
      </c>
      <c r="B28" s="36" t="s">
        <v>241</v>
      </c>
      <c r="C28" s="20"/>
      <c r="D28" s="19"/>
      <c r="E28" s="19"/>
      <c r="F28" s="19"/>
    </row>
    <row r="29" spans="1:6">
      <c r="A29" s="19">
        <f t="shared" si="0"/>
        <v>7</v>
      </c>
      <c r="B29" s="36" t="s">
        <v>242</v>
      </c>
      <c r="C29" s="20"/>
    </row>
    <row r="30" spans="1:6">
      <c r="A30" s="19">
        <f t="shared" si="0"/>
        <v>8</v>
      </c>
      <c r="B30" s="36" t="s">
        <v>243</v>
      </c>
      <c r="C30" s="17" t="s">
        <v>164</v>
      </c>
    </row>
    <row r="31" spans="1:6">
      <c r="A31" s="19">
        <f t="shared" si="0"/>
        <v>9</v>
      </c>
      <c r="B31" s="36" t="s">
        <v>244</v>
      </c>
      <c r="C31" s="21" t="s">
        <v>165</v>
      </c>
    </row>
    <row r="32" spans="1:6">
      <c r="A32" s="19">
        <f t="shared" si="0"/>
        <v>10</v>
      </c>
      <c r="B32" s="36" t="s">
        <v>245</v>
      </c>
    </row>
    <row r="33" spans="1:3">
      <c r="A33" s="19">
        <f t="shared" si="0"/>
        <v>11</v>
      </c>
      <c r="B33" s="36" t="s">
        <v>246</v>
      </c>
      <c r="C33" t="s">
        <v>352</v>
      </c>
    </row>
    <row r="34" spans="1:3">
      <c r="A34" s="19">
        <f t="shared" si="0"/>
        <v>12</v>
      </c>
      <c r="B34" s="36" t="s">
        <v>247</v>
      </c>
      <c r="C34" t="s">
        <v>353</v>
      </c>
    </row>
    <row r="35" spans="1:3">
      <c r="A35" s="19">
        <f t="shared" si="0"/>
        <v>13</v>
      </c>
      <c r="B35" s="36" t="s">
        <v>248</v>
      </c>
    </row>
    <row r="36" spans="1:3">
      <c r="A36" s="19">
        <f t="shared" si="0"/>
        <v>14</v>
      </c>
      <c r="B36" s="36" t="s">
        <v>249</v>
      </c>
      <c r="C36" t="s">
        <v>362</v>
      </c>
    </row>
    <row r="37" spans="1:3">
      <c r="A37" s="19">
        <f t="shared" si="0"/>
        <v>15</v>
      </c>
      <c r="B37" s="36" t="s">
        <v>250</v>
      </c>
      <c r="C37" t="s">
        <v>363</v>
      </c>
    </row>
    <row r="38" spans="1:3">
      <c r="A38" s="19">
        <f t="shared" si="0"/>
        <v>16</v>
      </c>
      <c r="B38" s="36" t="s">
        <v>251</v>
      </c>
      <c r="C38" s="58"/>
    </row>
    <row r="40" spans="1:3">
      <c r="B40"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104"/>
  <sheetViews>
    <sheetView workbookViewId="0">
      <selection activeCell="D16" sqref="D16"/>
    </sheetView>
  </sheetViews>
  <sheetFormatPr baseColWidth="10" defaultRowHeight="15"/>
  <cols>
    <col min="3" max="3" width="13.85546875" customWidth="1"/>
    <col min="4" max="4" width="74.28515625" customWidth="1"/>
    <col min="5" max="5" width="70.140625" bestFit="1" customWidth="1"/>
  </cols>
  <sheetData>
    <row r="1" spans="1:9" ht="15.75" thickBot="1"/>
    <row r="2" spans="1:9" ht="16.5">
      <c r="B2" s="78" t="s">
        <v>381</v>
      </c>
      <c r="C2" s="79" t="s">
        <v>351</v>
      </c>
      <c r="D2" s="80" t="s">
        <v>380</v>
      </c>
      <c r="E2" s="81" t="s">
        <v>258</v>
      </c>
    </row>
    <row r="3" spans="1:9" ht="16.5">
      <c r="B3" s="112" t="s">
        <v>362</v>
      </c>
      <c r="C3" s="104">
        <v>1</v>
      </c>
      <c r="D3" s="23" t="s">
        <v>166</v>
      </c>
      <c r="E3" s="29" t="s">
        <v>167</v>
      </c>
    </row>
    <row r="4" spans="1:9" ht="16.5">
      <c r="A4" s="36"/>
      <c r="B4" s="112" t="s">
        <v>362</v>
      </c>
      <c r="C4" s="104">
        <v>2</v>
      </c>
      <c r="D4" s="23" t="s">
        <v>168</v>
      </c>
      <c r="E4" s="29" t="s">
        <v>167</v>
      </c>
      <c r="I4" s="60"/>
    </row>
    <row r="5" spans="1:9" ht="16.5">
      <c r="A5" s="36"/>
      <c r="B5" s="112" t="s">
        <v>362</v>
      </c>
      <c r="C5" s="104">
        <v>3</v>
      </c>
      <c r="D5" s="23" t="s">
        <v>169</v>
      </c>
      <c r="E5" s="29" t="s">
        <v>167</v>
      </c>
    </row>
    <row r="6" spans="1:9" ht="16.5">
      <c r="A6" s="36"/>
      <c r="B6" s="112" t="s">
        <v>362</v>
      </c>
      <c r="C6" s="104">
        <v>4</v>
      </c>
      <c r="D6" s="23" t="s">
        <v>170</v>
      </c>
      <c r="E6" s="29" t="s">
        <v>167</v>
      </c>
    </row>
    <row r="7" spans="1:9" ht="16.5">
      <c r="A7" s="36"/>
      <c r="B7" s="112" t="s">
        <v>362</v>
      </c>
      <c r="C7" s="104">
        <v>5</v>
      </c>
      <c r="D7" s="23" t="s">
        <v>171</v>
      </c>
      <c r="E7" s="29" t="s">
        <v>167</v>
      </c>
    </row>
    <row r="8" spans="1:9" ht="16.5">
      <c r="A8" s="36"/>
      <c r="B8" s="112" t="s">
        <v>362</v>
      </c>
      <c r="C8" s="104">
        <v>6</v>
      </c>
      <c r="D8" s="23" t="s">
        <v>172</v>
      </c>
      <c r="E8" s="29" t="s">
        <v>167</v>
      </c>
    </row>
    <row r="9" spans="1:9" ht="16.5">
      <c r="A9" s="36"/>
      <c r="B9" s="112" t="s">
        <v>362</v>
      </c>
      <c r="C9" s="104">
        <v>7</v>
      </c>
      <c r="D9" s="23" t="s">
        <v>173</v>
      </c>
      <c r="E9" s="29" t="s">
        <v>167</v>
      </c>
    </row>
    <row r="10" spans="1:9" ht="16.5">
      <c r="A10" s="36"/>
      <c r="B10" s="112" t="s">
        <v>362</v>
      </c>
      <c r="C10" s="104">
        <v>8</v>
      </c>
      <c r="D10" s="23" t="s">
        <v>174</v>
      </c>
      <c r="E10" s="29" t="s">
        <v>167</v>
      </c>
    </row>
    <row r="11" spans="1:9" ht="16.5">
      <c r="A11" s="36"/>
      <c r="B11" s="112" t="s">
        <v>362</v>
      </c>
      <c r="C11" s="104">
        <v>9</v>
      </c>
      <c r="D11" s="23" t="s">
        <v>175</v>
      </c>
      <c r="E11" s="29" t="s">
        <v>167</v>
      </c>
    </row>
    <row r="12" spans="1:9" ht="16.5">
      <c r="A12" s="36"/>
      <c r="B12" s="112" t="s">
        <v>362</v>
      </c>
      <c r="C12" s="104">
        <v>10</v>
      </c>
      <c r="D12" s="23" t="s">
        <v>176</v>
      </c>
      <c r="E12" s="29" t="s">
        <v>167</v>
      </c>
    </row>
    <row r="13" spans="1:9" ht="16.5">
      <c r="A13" s="36"/>
      <c r="B13" s="112" t="s">
        <v>362</v>
      </c>
      <c r="C13" s="104">
        <v>11</v>
      </c>
      <c r="D13" s="23" t="s">
        <v>177</v>
      </c>
      <c r="E13" s="29" t="s">
        <v>167</v>
      </c>
    </row>
    <row r="14" spans="1:9" ht="16.5">
      <c r="A14" s="36"/>
      <c r="B14" s="112" t="s">
        <v>362</v>
      </c>
      <c r="C14" s="104">
        <v>12</v>
      </c>
      <c r="D14" s="23" t="s">
        <v>178</v>
      </c>
      <c r="E14" s="29" t="s">
        <v>167</v>
      </c>
    </row>
    <row r="15" spans="1:9" ht="16.5">
      <c r="A15" s="36"/>
      <c r="B15" s="112" t="s">
        <v>362</v>
      </c>
      <c r="C15" s="105">
        <v>13</v>
      </c>
      <c r="D15" s="24" t="s">
        <v>179</v>
      </c>
      <c r="E15" s="30" t="s">
        <v>180</v>
      </c>
    </row>
    <row r="16" spans="1:9" ht="16.5">
      <c r="A16" s="36"/>
      <c r="B16" s="112" t="s">
        <v>362</v>
      </c>
      <c r="C16" s="105">
        <v>14</v>
      </c>
      <c r="D16" s="24" t="s">
        <v>181</v>
      </c>
      <c r="E16" s="30" t="s">
        <v>180</v>
      </c>
    </row>
    <row r="17" spans="1:5" ht="16.5">
      <c r="A17" s="36"/>
      <c r="B17" s="112" t="s">
        <v>362</v>
      </c>
      <c r="C17" s="105">
        <v>15</v>
      </c>
      <c r="D17" s="24" t="s">
        <v>182</v>
      </c>
      <c r="E17" s="30" t="s">
        <v>180</v>
      </c>
    </row>
    <row r="18" spans="1:5" ht="16.5">
      <c r="A18" s="36"/>
      <c r="B18" s="112" t="s">
        <v>362</v>
      </c>
      <c r="C18" s="105">
        <v>16</v>
      </c>
      <c r="D18" s="24" t="s">
        <v>183</v>
      </c>
      <c r="E18" s="30" t="s">
        <v>180</v>
      </c>
    </row>
    <row r="19" spans="1:5" ht="16.5">
      <c r="A19" s="36"/>
      <c r="B19" s="112" t="s">
        <v>362</v>
      </c>
      <c r="C19" s="105">
        <v>17</v>
      </c>
      <c r="D19" s="24" t="s">
        <v>184</v>
      </c>
      <c r="E19" s="30" t="s">
        <v>180</v>
      </c>
    </row>
    <row r="20" spans="1:5" ht="16.5">
      <c r="A20" s="36"/>
      <c r="B20" s="112" t="s">
        <v>362</v>
      </c>
      <c r="C20" s="105">
        <v>18</v>
      </c>
      <c r="D20" s="24" t="s">
        <v>185</v>
      </c>
      <c r="E20" s="30" t="s">
        <v>180</v>
      </c>
    </row>
    <row r="21" spans="1:5" ht="16.5">
      <c r="A21" s="36"/>
      <c r="B21" s="112" t="s">
        <v>362</v>
      </c>
      <c r="C21" s="106">
        <v>19</v>
      </c>
      <c r="D21" s="25" t="s">
        <v>186</v>
      </c>
      <c r="E21" s="31" t="s">
        <v>187</v>
      </c>
    </row>
    <row r="22" spans="1:5" ht="13.5" customHeight="1">
      <c r="A22" s="36"/>
      <c r="B22" s="112" t="s">
        <v>362</v>
      </c>
      <c r="C22" s="106">
        <v>20</v>
      </c>
      <c r="D22" s="25" t="s">
        <v>188</v>
      </c>
      <c r="E22" s="31" t="s">
        <v>187</v>
      </c>
    </row>
    <row r="23" spans="1:5" ht="16.5">
      <c r="A23" s="36"/>
      <c r="B23" s="112" t="s">
        <v>362</v>
      </c>
      <c r="C23" s="106">
        <v>21</v>
      </c>
      <c r="D23" s="25" t="s">
        <v>189</v>
      </c>
      <c r="E23" s="31" t="s">
        <v>187</v>
      </c>
    </row>
    <row r="24" spans="1:5" ht="16.5">
      <c r="A24" s="36"/>
      <c r="B24" s="112" t="s">
        <v>362</v>
      </c>
      <c r="C24" s="106">
        <v>22</v>
      </c>
      <c r="D24" s="25" t="s">
        <v>190</v>
      </c>
      <c r="E24" s="31" t="s">
        <v>187</v>
      </c>
    </row>
    <row r="25" spans="1:5" ht="16.5">
      <c r="A25" s="36"/>
      <c r="B25" s="112" t="s">
        <v>362</v>
      </c>
      <c r="C25" s="106">
        <v>23</v>
      </c>
      <c r="D25" s="25" t="s">
        <v>191</v>
      </c>
      <c r="E25" s="31" t="s">
        <v>187</v>
      </c>
    </row>
    <row r="26" spans="1:5" ht="16.5">
      <c r="A26" s="36"/>
      <c r="B26" s="112" t="s">
        <v>362</v>
      </c>
      <c r="C26" s="106">
        <v>24</v>
      </c>
      <c r="D26" s="25" t="s">
        <v>192</v>
      </c>
      <c r="E26" s="31" t="s">
        <v>187</v>
      </c>
    </row>
    <row r="27" spans="1:5" ht="16.5">
      <c r="A27" s="36"/>
      <c r="B27" s="112" t="s">
        <v>362</v>
      </c>
      <c r="C27" s="106">
        <v>25</v>
      </c>
      <c r="D27" s="25" t="s">
        <v>193</v>
      </c>
      <c r="E27" s="31" t="s">
        <v>187</v>
      </c>
    </row>
    <row r="28" spans="1:5" ht="16.5">
      <c r="A28" s="36"/>
      <c r="B28" s="112" t="s">
        <v>362</v>
      </c>
      <c r="C28" s="107">
        <v>26</v>
      </c>
      <c r="D28" s="26" t="s">
        <v>194</v>
      </c>
      <c r="E28" s="32" t="s">
        <v>195</v>
      </c>
    </row>
    <row r="29" spans="1:5" ht="16.5">
      <c r="A29" s="36"/>
      <c r="B29" s="112" t="s">
        <v>362</v>
      </c>
      <c r="C29" s="107">
        <v>27</v>
      </c>
      <c r="D29" s="26" t="s">
        <v>196</v>
      </c>
      <c r="E29" s="32" t="s">
        <v>195</v>
      </c>
    </row>
    <row r="30" spans="1:5" ht="16.5">
      <c r="A30" s="36"/>
      <c r="B30" s="112" t="s">
        <v>362</v>
      </c>
      <c r="C30" s="107">
        <v>28</v>
      </c>
      <c r="D30" s="26" t="s">
        <v>197</v>
      </c>
      <c r="E30" s="32" t="s">
        <v>195</v>
      </c>
    </row>
    <row r="31" spans="1:5" ht="16.5">
      <c r="A31" s="36"/>
      <c r="B31" s="112" t="s">
        <v>362</v>
      </c>
      <c r="C31" s="107">
        <v>29</v>
      </c>
      <c r="D31" s="26" t="s">
        <v>198</v>
      </c>
      <c r="E31" s="32" t="s">
        <v>195</v>
      </c>
    </row>
    <row r="32" spans="1:5" ht="16.5">
      <c r="A32" s="36"/>
      <c r="B32" s="112" t="s">
        <v>362</v>
      </c>
      <c r="C32" s="107">
        <v>30</v>
      </c>
      <c r="D32" s="26" t="s">
        <v>199</v>
      </c>
      <c r="E32" s="32" t="s">
        <v>195</v>
      </c>
    </row>
    <row r="33" spans="1:7" ht="16.5" customHeight="1">
      <c r="A33" s="36"/>
      <c r="B33" s="112" t="s">
        <v>362</v>
      </c>
      <c r="C33" s="108">
        <v>31</v>
      </c>
      <c r="D33" s="27" t="s">
        <v>200</v>
      </c>
      <c r="E33" s="33" t="s">
        <v>201</v>
      </c>
    </row>
    <row r="34" spans="1:7" ht="16.5">
      <c r="A34" s="36"/>
      <c r="B34" s="112" t="s">
        <v>362</v>
      </c>
      <c r="C34" s="108">
        <v>32</v>
      </c>
      <c r="D34" s="27" t="s">
        <v>202</v>
      </c>
      <c r="E34" s="33" t="s">
        <v>201</v>
      </c>
    </row>
    <row r="35" spans="1:7" ht="16.5">
      <c r="A35" s="36"/>
      <c r="B35" s="112" t="s">
        <v>362</v>
      </c>
      <c r="C35" s="108">
        <v>33</v>
      </c>
      <c r="D35" s="27" t="s">
        <v>203</v>
      </c>
      <c r="E35" s="33" t="s">
        <v>201</v>
      </c>
    </row>
    <row r="36" spans="1:7" ht="17.25" customHeight="1">
      <c r="A36" s="36"/>
      <c r="B36" s="112" t="s">
        <v>362</v>
      </c>
      <c r="C36" s="108">
        <v>34</v>
      </c>
      <c r="D36" s="27" t="s">
        <v>204</v>
      </c>
      <c r="E36" s="33" t="s">
        <v>201</v>
      </c>
    </row>
    <row r="37" spans="1:7" ht="16.5">
      <c r="A37" s="36"/>
      <c r="B37" s="112" t="s">
        <v>362</v>
      </c>
      <c r="C37" s="108">
        <v>35</v>
      </c>
      <c r="D37" s="27" t="s">
        <v>205</v>
      </c>
      <c r="E37" s="33" t="s">
        <v>201</v>
      </c>
    </row>
    <row r="38" spans="1:7" ht="16.5">
      <c r="A38" s="36"/>
      <c r="B38" s="112" t="s">
        <v>362</v>
      </c>
      <c r="C38" s="108">
        <v>36</v>
      </c>
      <c r="D38" s="27" t="s">
        <v>206</v>
      </c>
      <c r="E38" s="33" t="s">
        <v>201</v>
      </c>
    </row>
    <row r="39" spans="1:7" ht="16.5">
      <c r="A39" s="36"/>
      <c r="B39" s="112" t="s">
        <v>362</v>
      </c>
      <c r="C39" s="108">
        <v>37</v>
      </c>
      <c r="D39" s="27" t="s">
        <v>207</v>
      </c>
      <c r="E39" s="33" t="s">
        <v>201</v>
      </c>
    </row>
    <row r="40" spans="1:7" ht="16.5">
      <c r="A40" s="36"/>
      <c r="B40" s="112" t="s">
        <v>362</v>
      </c>
      <c r="C40" s="109">
        <v>38</v>
      </c>
      <c r="D40" s="28" t="s">
        <v>208</v>
      </c>
      <c r="E40" s="34" t="s">
        <v>209</v>
      </c>
    </row>
    <row r="41" spans="1:7" ht="16.5">
      <c r="A41" s="36"/>
      <c r="B41" s="112" t="s">
        <v>362</v>
      </c>
      <c r="C41" s="109">
        <v>39</v>
      </c>
      <c r="D41" s="28" t="s">
        <v>210</v>
      </c>
      <c r="E41" s="34" t="s">
        <v>209</v>
      </c>
    </row>
    <row r="42" spans="1:7" ht="16.5">
      <c r="A42" s="36"/>
      <c r="B42" s="112" t="s">
        <v>362</v>
      </c>
      <c r="C42" s="109">
        <v>40</v>
      </c>
      <c r="D42" s="28" t="s">
        <v>211</v>
      </c>
      <c r="E42" s="34" t="s">
        <v>209</v>
      </c>
    </row>
    <row r="43" spans="1:7" ht="16.5">
      <c r="A43" s="36"/>
      <c r="B43" s="112" t="s">
        <v>362</v>
      </c>
      <c r="C43" s="109">
        <v>41</v>
      </c>
      <c r="D43" s="28" t="s">
        <v>212</v>
      </c>
      <c r="E43" s="34" t="s">
        <v>209</v>
      </c>
    </row>
    <row r="44" spans="1:7" ht="16.5">
      <c r="A44" s="36"/>
      <c r="B44" s="112" t="s">
        <v>362</v>
      </c>
      <c r="C44" s="110">
        <v>42</v>
      </c>
      <c r="D44" s="22" t="s">
        <v>213</v>
      </c>
      <c r="E44" s="35" t="s">
        <v>214</v>
      </c>
    </row>
    <row r="45" spans="1:7" ht="16.5">
      <c r="A45" s="36"/>
      <c r="B45" s="112" t="s">
        <v>362</v>
      </c>
      <c r="C45" s="110">
        <v>43</v>
      </c>
      <c r="D45" s="22" t="s">
        <v>215</v>
      </c>
      <c r="E45" s="35" t="s">
        <v>214</v>
      </c>
    </row>
    <row r="46" spans="1:7" ht="16.5">
      <c r="A46" s="36"/>
      <c r="B46" s="112" t="s">
        <v>362</v>
      </c>
      <c r="C46" s="110">
        <v>44</v>
      </c>
      <c r="D46" s="22" t="s">
        <v>216</v>
      </c>
      <c r="E46" s="35" t="s">
        <v>214</v>
      </c>
    </row>
    <row r="47" spans="1:7" ht="16.5">
      <c r="A47" s="36"/>
      <c r="B47" s="112" t="s">
        <v>362</v>
      </c>
      <c r="C47" s="111">
        <v>45</v>
      </c>
      <c r="D47" s="61" t="s">
        <v>217</v>
      </c>
      <c r="E47" s="77" t="s">
        <v>214</v>
      </c>
      <c r="F47" s="62"/>
      <c r="G47" s="62"/>
    </row>
    <row r="48" spans="1:7" s="36" customFormat="1" ht="30">
      <c r="A48" s="76" t="s">
        <v>442</v>
      </c>
      <c r="B48" s="113" t="s">
        <v>363</v>
      </c>
      <c r="C48" s="82" t="s">
        <v>382</v>
      </c>
      <c r="D48" s="83" t="s">
        <v>260</v>
      </c>
      <c r="E48" s="84" t="s">
        <v>303</v>
      </c>
    </row>
    <row r="49" spans="1:5" s="36" customFormat="1" ht="30">
      <c r="A49" s="76" t="s">
        <v>443</v>
      </c>
      <c r="B49" s="113" t="s">
        <v>363</v>
      </c>
      <c r="C49" s="82" t="s">
        <v>383</v>
      </c>
      <c r="D49" s="83" t="s">
        <v>261</v>
      </c>
      <c r="E49" s="84" t="s">
        <v>303</v>
      </c>
    </row>
    <row r="50" spans="1:5" s="36" customFormat="1" ht="30">
      <c r="A50" s="76"/>
      <c r="B50" s="113" t="s">
        <v>363</v>
      </c>
      <c r="C50" s="82" t="s">
        <v>384</v>
      </c>
      <c r="D50" s="83" t="s">
        <v>262</v>
      </c>
      <c r="E50" s="84" t="s">
        <v>303</v>
      </c>
    </row>
    <row r="51" spans="1:5" s="36" customFormat="1" ht="33">
      <c r="A51" s="76"/>
      <c r="B51" s="113" t="s">
        <v>363</v>
      </c>
      <c r="C51" s="82" t="s">
        <v>385</v>
      </c>
      <c r="D51" s="83" t="s">
        <v>263</v>
      </c>
      <c r="E51" s="84" t="s">
        <v>303</v>
      </c>
    </row>
    <row r="52" spans="1:5" s="36" customFormat="1" ht="33">
      <c r="A52" s="76"/>
      <c r="B52" s="113" t="s">
        <v>363</v>
      </c>
      <c r="C52" s="82" t="s">
        <v>386</v>
      </c>
      <c r="D52" s="83" t="s">
        <v>264</v>
      </c>
      <c r="E52" s="84" t="s">
        <v>303</v>
      </c>
    </row>
    <row r="53" spans="1:5" s="36" customFormat="1" ht="30">
      <c r="A53" s="76"/>
      <c r="B53" s="113" t="s">
        <v>363</v>
      </c>
      <c r="C53" s="82" t="s">
        <v>387</v>
      </c>
      <c r="D53" s="83" t="s">
        <v>259</v>
      </c>
      <c r="E53" s="84" t="s">
        <v>303</v>
      </c>
    </row>
    <row r="54" spans="1:5" s="36" customFormat="1" ht="30">
      <c r="A54" s="76"/>
      <c r="B54" s="113" t="s">
        <v>363</v>
      </c>
      <c r="C54" s="82" t="s">
        <v>388</v>
      </c>
      <c r="D54" s="83" t="s">
        <v>265</v>
      </c>
      <c r="E54" s="84" t="s">
        <v>303</v>
      </c>
    </row>
    <row r="55" spans="1:5" s="36" customFormat="1" ht="30">
      <c r="A55" s="76"/>
      <c r="B55" s="113" t="s">
        <v>363</v>
      </c>
      <c r="C55" s="82" t="s">
        <v>389</v>
      </c>
      <c r="D55" s="83" t="s">
        <v>266</v>
      </c>
      <c r="E55" s="84" t="s">
        <v>303</v>
      </c>
    </row>
    <row r="56" spans="1:5" s="36" customFormat="1" ht="30">
      <c r="A56" s="76"/>
      <c r="B56" s="113" t="s">
        <v>363</v>
      </c>
      <c r="C56" s="82" t="s">
        <v>390</v>
      </c>
      <c r="D56" s="83" t="s">
        <v>267</v>
      </c>
      <c r="E56" s="84" t="s">
        <v>303</v>
      </c>
    </row>
    <row r="57" spans="1:5" s="36" customFormat="1" ht="30">
      <c r="A57" s="76"/>
      <c r="B57" s="113" t="s">
        <v>363</v>
      </c>
      <c r="C57" s="82" t="s">
        <v>391</v>
      </c>
      <c r="D57" s="83" t="s">
        <v>268</v>
      </c>
      <c r="E57" s="84" t="s">
        <v>303</v>
      </c>
    </row>
    <row r="58" spans="1:5" s="36" customFormat="1" ht="30">
      <c r="A58" s="76"/>
      <c r="B58" s="113" t="s">
        <v>363</v>
      </c>
      <c r="C58" s="82" t="s">
        <v>392</v>
      </c>
      <c r="D58" s="83" t="s">
        <v>269</v>
      </c>
      <c r="E58" s="84" t="s">
        <v>303</v>
      </c>
    </row>
    <row r="59" spans="1:5" s="36" customFormat="1" ht="30">
      <c r="A59" s="76"/>
      <c r="B59" s="113" t="s">
        <v>363</v>
      </c>
      <c r="C59" s="82" t="s">
        <v>393</v>
      </c>
      <c r="D59" s="83" t="s">
        <v>270</v>
      </c>
      <c r="E59" s="84" t="s">
        <v>303</v>
      </c>
    </row>
    <row r="60" spans="1:5" s="36" customFormat="1" ht="33">
      <c r="A60" s="76"/>
      <c r="B60" s="113" t="s">
        <v>363</v>
      </c>
      <c r="C60" s="82" t="s">
        <v>394</v>
      </c>
      <c r="D60" s="83" t="s">
        <v>271</v>
      </c>
      <c r="E60" s="84" t="s">
        <v>303</v>
      </c>
    </row>
    <row r="61" spans="1:5" s="36" customFormat="1" ht="30">
      <c r="A61" s="76"/>
      <c r="B61" s="113" t="s">
        <v>363</v>
      </c>
      <c r="C61" s="82" t="s">
        <v>395</v>
      </c>
      <c r="D61" s="83" t="s">
        <v>272</v>
      </c>
      <c r="E61" s="84" t="s">
        <v>303</v>
      </c>
    </row>
    <row r="62" spans="1:5" s="36" customFormat="1" ht="30">
      <c r="A62" s="76"/>
      <c r="B62" s="113" t="s">
        <v>363</v>
      </c>
      <c r="C62" s="82" t="s">
        <v>396</v>
      </c>
      <c r="D62" s="83" t="s">
        <v>273</v>
      </c>
      <c r="E62" s="84" t="s">
        <v>303</v>
      </c>
    </row>
    <row r="63" spans="1:5" s="36" customFormat="1" ht="33">
      <c r="A63" s="76"/>
      <c r="B63" s="113" t="s">
        <v>363</v>
      </c>
      <c r="C63" s="82" t="s">
        <v>397</v>
      </c>
      <c r="D63" s="83" t="s">
        <v>274</v>
      </c>
      <c r="E63" s="84" t="s">
        <v>303</v>
      </c>
    </row>
    <row r="64" spans="1:5" s="36" customFormat="1" ht="33">
      <c r="A64" s="76"/>
      <c r="B64" s="113" t="s">
        <v>363</v>
      </c>
      <c r="C64" s="82" t="s">
        <v>398</v>
      </c>
      <c r="D64" s="83" t="s">
        <v>275</v>
      </c>
      <c r="E64" s="84" t="s">
        <v>303</v>
      </c>
    </row>
    <row r="65" spans="1:5" s="36" customFormat="1" ht="30">
      <c r="A65" s="76"/>
      <c r="B65" s="113" t="s">
        <v>363</v>
      </c>
      <c r="C65" s="82" t="s">
        <v>399</v>
      </c>
      <c r="D65" s="83" t="s">
        <v>276</v>
      </c>
      <c r="E65" s="84" t="s">
        <v>303</v>
      </c>
    </row>
    <row r="66" spans="1:5" s="36" customFormat="1" ht="30">
      <c r="A66" s="76"/>
      <c r="B66" s="113" t="s">
        <v>363</v>
      </c>
      <c r="C66" s="82" t="s">
        <v>400</v>
      </c>
      <c r="D66" s="83" t="s">
        <v>277</v>
      </c>
      <c r="E66" s="84" t="s">
        <v>303</v>
      </c>
    </row>
    <row r="67" spans="1:5" s="36" customFormat="1" ht="33">
      <c r="A67" s="76"/>
      <c r="B67" s="113" t="s">
        <v>363</v>
      </c>
      <c r="C67" s="82" t="s">
        <v>401</v>
      </c>
      <c r="D67" s="83" t="s">
        <v>278</v>
      </c>
      <c r="E67" s="84" t="s">
        <v>303</v>
      </c>
    </row>
    <row r="68" spans="1:5" s="36" customFormat="1" ht="33">
      <c r="A68" s="76"/>
      <c r="B68" s="113" t="s">
        <v>363</v>
      </c>
      <c r="C68" s="82" t="s">
        <v>402</v>
      </c>
      <c r="D68" s="83" t="s">
        <v>279</v>
      </c>
      <c r="E68" s="84" t="s">
        <v>303</v>
      </c>
    </row>
    <row r="69" spans="1:5" s="36" customFormat="1" ht="30">
      <c r="A69" s="76"/>
      <c r="B69" s="113" t="s">
        <v>363</v>
      </c>
      <c r="C69" s="82" t="s">
        <v>403</v>
      </c>
      <c r="D69" s="83" t="s">
        <v>280</v>
      </c>
      <c r="E69" s="84" t="s">
        <v>303</v>
      </c>
    </row>
    <row r="70" spans="1:5" s="36" customFormat="1" ht="30">
      <c r="A70" s="76"/>
      <c r="B70" s="113" t="s">
        <v>363</v>
      </c>
      <c r="C70" s="82" t="s">
        <v>404</v>
      </c>
      <c r="D70" s="83" t="s">
        <v>444</v>
      </c>
      <c r="E70" s="84" t="s">
        <v>303</v>
      </c>
    </row>
    <row r="71" spans="1:5" s="36" customFormat="1" ht="30">
      <c r="A71" s="76"/>
      <c r="B71" s="113" t="s">
        <v>363</v>
      </c>
      <c r="C71" s="82" t="s">
        <v>405</v>
      </c>
      <c r="D71" s="83" t="s">
        <v>445</v>
      </c>
      <c r="E71" s="84" t="s">
        <v>303</v>
      </c>
    </row>
    <row r="72" spans="1:5" s="36" customFormat="1" ht="30">
      <c r="A72" s="76"/>
      <c r="B72" s="113" t="s">
        <v>363</v>
      </c>
      <c r="C72" s="82" t="s">
        <v>406</v>
      </c>
      <c r="D72" s="83" t="s">
        <v>446</v>
      </c>
      <c r="E72" s="84" t="s">
        <v>303</v>
      </c>
    </row>
    <row r="73" spans="1:5" s="36" customFormat="1" ht="30">
      <c r="A73" s="76"/>
      <c r="B73" s="113" t="s">
        <v>363</v>
      </c>
      <c r="C73" s="82" t="s">
        <v>407</v>
      </c>
      <c r="D73" s="83" t="s">
        <v>447</v>
      </c>
      <c r="E73" s="84" t="s">
        <v>303</v>
      </c>
    </row>
    <row r="74" spans="1:5" ht="30">
      <c r="A74" s="76"/>
      <c r="B74" s="113" t="s">
        <v>363</v>
      </c>
      <c r="C74" s="85" t="s">
        <v>408</v>
      </c>
      <c r="D74" s="86" t="s">
        <v>281</v>
      </c>
      <c r="E74" s="98" t="s">
        <v>358</v>
      </c>
    </row>
    <row r="75" spans="1:5" ht="30">
      <c r="A75" s="76"/>
      <c r="B75" s="113" t="s">
        <v>363</v>
      </c>
      <c r="C75" s="85" t="s">
        <v>409</v>
      </c>
      <c r="D75" s="86" t="s">
        <v>282</v>
      </c>
      <c r="E75" s="98" t="s">
        <v>358</v>
      </c>
    </row>
    <row r="76" spans="1:5" ht="30">
      <c r="A76" s="76"/>
      <c r="B76" s="113" t="s">
        <v>363</v>
      </c>
      <c r="C76" s="85" t="s">
        <v>410</v>
      </c>
      <c r="D76" s="86" t="s">
        <v>283</v>
      </c>
      <c r="E76" s="98" t="s">
        <v>358</v>
      </c>
    </row>
    <row r="77" spans="1:5" s="36" customFormat="1" ht="30">
      <c r="A77" s="76"/>
      <c r="B77" s="113" t="s">
        <v>363</v>
      </c>
      <c r="C77" s="85" t="s">
        <v>411</v>
      </c>
      <c r="D77" s="86" t="s">
        <v>284</v>
      </c>
      <c r="E77" s="98" t="s">
        <v>358</v>
      </c>
    </row>
    <row r="78" spans="1:5" s="36" customFormat="1" ht="30">
      <c r="A78" s="76"/>
      <c r="B78" s="113" t="s">
        <v>363</v>
      </c>
      <c r="C78" s="85" t="s">
        <v>412</v>
      </c>
      <c r="D78" s="86" t="s">
        <v>285</v>
      </c>
      <c r="E78" s="98" t="s">
        <v>358</v>
      </c>
    </row>
    <row r="79" spans="1:5" s="36" customFormat="1" ht="30">
      <c r="A79" s="76"/>
      <c r="B79" s="113" t="s">
        <v>363</v>
      </c>
      <c r="C79" s="85" t="s">
        <v>413</v>
      </c>
      <c r="D79" s="86" t="s">
        <v>286</v>
      </c>
      <c r="E79" s="98" t="s">
        <v>358</v>
      </c>
    </row>
    <row r="80" spans="1:5" s="36" customFormat="1" ht="30">
      <c r="A80" s="76"/>
      <c r="B80" s="113" t="s">
        <v>363</v>
      </c>
      <c r="C80" s="85" t="s">
        <v>414</v>
      </c>
      <c r="D80" s="86" t="s">
        <v>287</v>
      </c>
      <c r="E80" s="98" t="s">
        <v>358</v>
      </c>
    </row>
    <row r="81" spans="1:5" s="36" customFormat="1" ht="30">
      <c r="A81" s="76"/>
      <c r="B81" s="113" t="s">
        <v>363</v>
      </c>
      <c r="C81" s="85" t="s">
        <v>415</v>
      </c>
      <c r="D81" s="86" t="s">
        <v>288</v>
      </c>
      <c r="E81" s="98" t="s">
        <v>358</v>
      </c>
    </row>
    <row r="82" spans="1:5" s="36" customFormat="1" ht="30">
      <c r="A82" s="76"/>
      <c r="B82" s="113" t="s">
        <v>363</v>
      </c>
      <c r="C82" s="85" t="s">
        <v>416</v>
      </c>
      <c r="D82" s="86" t="s">
        <v>289</v>
      </c>
      <c r="E82" s="98" t="s">
        <v>358</v>
      </c>
    </row>
    <row r="83" spans="1:5" s="36" customFormat="1" ht="30">
      <c r="A83" s="76"/>
      <c r="B83" s="113" t="s">
        <v>363</v>
      </c>
      <c r="C83" s="85" t="s">
        <v>417</v>
      </c>
      <c r="D83" s="86" t="s">
        <v>290</v>
      </c>
      <c r="E83" s="98" t="s">
        <v>358</v>
      </c>
    </row>
    <row r="84" spans="1:5" s="36" customFormat="1" ht="30">
      <c r="A84" s="76"/>
      <c r="B84" s="113" t="s">
        <v>363</v>
      </c>
      <c r="C84" s="85" t="s">
        <v>418</v>
      </c>
      <c r="D84" s="86" t="s">
        <v>291</v>
      </c>
      <c r="E84" s="98" t="s">
        <v>358</v>
      </c>
    </row>
    <row r="85" spans="1:5" s="36" customFormat="1" ht="30">
      <c r="A85" s="76"/>
      <c r="B85" s="113" t="s">
        <v>363</v>
      </c>
      <c r="C85" s="85" t="s">
        <v>419</v>
      </c>
      <c r="D85" s="86" t="s">
        <v>292</v>
      </c>
      <c r="E85" s="98" t="s">
        <v>358</v>
      </c>
    </row>
    <row r="86" spans="1:5" ht="30">
      <c r="A86" s="76"/>
      <c r="B86" s="113" t="s">
        <v>363</v>
      </c>
      <c r="C86" s="87" t="s">
        <v>420</v>
      </c>
      <c r="D86" s="88" t="s">
        <v>293</v>
      </c>
      <c r="E86" s="89" t="s">
        <v>304</v>
      </c>
    </row>
    <row r="87" spans="1:5" ht="33">
      <c r="A87" s="76"/>
      <c r="B87" s="113" t="s">
        <v>363</v>
      </c>
      <c r="C87" s="87" t="s">
        <v>421</v>
      </c>
      <c r="D87" s="88" t="s">
        <v>294</v>
      </c>
      <c r="E87" s="89" t="s">
        <v>304</v>
      </c>
    </row>
    <row r="88" spans="1:5" ht="30">
      <c r="A88" s="76"/>
      <c r="B88" s="113" t="s">
        <v>363</v>
      </c>
      <c r="C88" s="87" t="s">
        <v>422</v>
      </c>
      <c r="D88" s="88" t="s">
        <v>295</v>
      </c>
      <c r="E88" s="89" t="s">
        <v>304</v>
      </c>
    </row>
    <row r="89" spans="1:5" ht="33">
      <c r="A89" s="76"/>
      <c r="B89" s="113" t="s">
        <v>363</v>
      </c>
      <c r="C89" s="87" t="s">
        <v>423</v>
      </c>
      <c r="D89" s="88" t="s">
        <v>296</v>
      </c>
      <c r="E89" s="89" t="s">
        <v>304</v>
      </c>
    </row>
    <row r="90" spans="1:5" s="36" customFormat="1" ht="33">
      <c r="A90" s="76"/>
      <c r="B90" s="113" t="s">
        <v>363</v>
      </c>
      <c r="C90" s="87" t="s">
        <v>424</v>
      </c>
      <c r="D90" s="88" t="s">
        <v>297</v>
      </c>
      <c r="E90" s="89" t="s">
        <v>304</v>
      </c>
    </row>
    <row r="91" spans="1:5" s="36" customFormat="1" ht="30">
      <c r="A91" s="76"/>
      <c r="B91" s="113" t="s">
        <v>363</v>
      </c>
      <c r="C91" s="87" t="s">
        <v>425</v>
      </c>
      <c r="D91" s="88" t="s">
        <v>298</v>
      </c>
      <c r="E91" s="89" t="s">
        <v>304</v>
      </c>
    </row>
    <row r="92" spans="1:5" s="36" customFormat="1" ht="30">
      <c r="A92" s="76"/>
      <c r="B92" s="113" t="s">
        <v>363</v>
      </c>
      <c r="C92" s="87" t="s">
        <v>426</v>
      </c>
      <c r="D92" s="88" t="s">
        <v>299</v>
      </c>
      <c r="E92" s="89" t="s">
        <v>304</v>
      </c>
    </row>
    <row r="93" spans="1:5" s="36" customFormat="1" ht="30">
      <c r="A93" s="76"/>
      <c r="B93" s="113" t="s">
        <v>363</v>
      </c>
      <c r="C93" s="87" t="s">
        <v>427</v>
      </c>
      <c r="D93" s="88" t="s">
        <v>300</v>
      </c>
      <c r="E93" s="89" t="s">
        <v>304</v>
      </c>
    </row>
    <row r="94" spans="1:5" s="36" customFormat="1" ht="30">
      <c r="A94" s="76"/>
      <c r="B94" s="113" t="s">
        <v>363</v>
      </c>
      <c r="C94" s="87" t="s">
        <v>428</v>
      </c>
      <c r="D94" s="88" t="s">
        <v>301</v>
      </c>
      <c r="E94" s="89" t="s">
        <v>304</v>
      </c>
    </row>
    <row r="95" spans="1:5" s="36" customFormat="1" ht="30">
      <c r="A95" s="76"/>
      <c r="B95" s="113" t="s">
        <v>363</v>
      </c>
      <c r="C95" s="87" t="s">
        <v>429</v>
      </c>
      <c r="D95" s="88" t="s">
        <v>302</v>
      </c>
      <c r="E95" s="89" t="s">
        <v>304</v>
      </c>
    </row>
    <row r="96" spans="1:5" ht="30">
      <c r="A96" s="76"/>
      <c r="B96" s="113" t="s">
        <v>363</v>
      </c>
      <c r="C96" s="90" t="s">
        <v>430</v>
      </c>
      <c r="D96" s="91" t="s">
        <v>306</v>
      </c>
      <c r="E96" s="92" t="s">
        <v>305</v>
      </c>
    </row>
    <row r="97" spans="1:5" ht="30">
      <c r="A97" s="76"/>
      <c r="B97" s="113" t="s">
        <v>363</v>
      </c>
      <c r="C97" s="90" t="s">
        <v>431</v>
      </c>
      <c r="D97" s="91" t="s">
        <v>307</v>
      </c>
      <c r="E97" s="92" t="s">
        <v>305</v>
      </c>
    </row>
    <row r="98" spans="1:5" ht="30">
      <c r="A98" s="76"/>
      <c r="B98" s="113" t="s">
        <v>363</v>
      </c>
      <c r="C98" s="93" t="s">
        <v>432</v>
      </c>
      <c r="D98" s="94" t="s">
        <v>309</v>
      </c>
      <c r="E98" s="95" t="s">
        <v>308</v>
      </c>
    </row>
    <row r="99" spans="1:5" ht="30">
      <c r="A99" s="76"/>
      <c r="B99" s="113" t="s">
        <v>363</v>
      </c>
      <c r="C99" s="96" t="s">
        <v>433</v>
      </c>
      <c r="D99" s="94" t="s">
        <v>310</v>
      </c>
      <c r="E99" s="95" t="s">
        <v>308</v>
      </c>
    </row>
    <row r="100" spans="1:5" ht="30">
      <c r="A100" s="76"/>
      <c r="B100" s="113" t="s">
        <v>363</v>
      </c>
      <c r="C100" s="96" t="s">
        <v>434</v>
      </c>
      <c r="D100" s="94" t="s">
        <v>311</v>
      </c>
      <c r="E100" s="95" t="s">
        <v>308</v>
      </c>
    </row>
    <row r="101" spans="1:5" ht="30">
      <c r="A101" s="76"/>
      <c r="B101" s="113" t="s">
        <v>363</v>
      </c>
      <c r="C101" s="96" t="s">
        <v>435</v>
      </c>
      <c r="D101" s="94" t="s">
        <v>312</v>
      </c>
      <c r="E101" s="95" t="s">
        <v>308</v>
      </c>
    </row>
    <row r="102" spans="1:5" ht="30">
      <c r="A102" s="76"/>
      <c r="B102" s="113" t="s">
        <v>363</v>
      </c>
      <c r="C102" s="96" t="s">
        <v>436</v>
      </c>
      <c r="D102" s="97" t="s">
        <v>313</v>
      </c>
      <c r="E102" s="95" t="s">
        <v>308</v>
      </c>
    </row>
    <row r="103" spans="1:5" ht="30">
      <c r="A103" s="76"/>
      <c r="B103" s="113" t="s">
        <v>363</v>
      </c>
      <c r="C103" s="96" t="s">
        <v>437</v>
      </c>
      <c r="D103" s="97" t="s">
        <v>314</v>
      </c>
      <c r="E103" s="95" t="s">
        <v>308</v>
      </c>
    </row>
    <row r="104" spans="1:5" ht="30">
      <c r="A104" s="76"/>
      <c r="B104" s="113" t="s">
        <v>363</v>
      </c>
      <c r="C104" s="96" t="s">
        <v>438</v>
      </c>
      <c r="D104" s="97" t="s">
        <v>315</v>
      </c>
      <c r="E104" s="95" t="s">
        <v>308</v>
      </c>
    </row>
  </sheetData>
  <sheetProtection algorithmName="SHA-512" hashValue="yalEr+7D+EvUCvpDMVF7G6eN6R5DfUUK9RApCaWlAECyCTQ0tnfEdSxzNYeI9yjpWx851H1psm74w9ryf8aiHw==" saltValue="hnqqK+Nn5mdKkDsA/md1p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13</vt:i4>
      </vt:variant>
    </vt:vector>
  </HeadingPairs>
  <TitlesOfParts>
    <vt:vector size="17" baseType="lpstr">
      <vt:lpstr>Formato2020 </vt:lpstr>
      <vt:lpstr>Instructivo</vt:lpstr>
      <vt:lpstr>Tipo</vt:lpstr>
      <vt:lpstr>Eje_Pilar_Prop</vt:lpstr>
      <vt:lpstr>afectacion</vt:lpstr>
      <vt:lpstr>cd</vt:lpstr>
      <vt:lpstr>modal</vt:lpstr>
      <vt:lpstr>na</vt:lpstr>
      <vt:lpstr>pdd</vt:lpstr>
      <vt:lpstr>programabta</vt:lpstr>
      <vt:lpstr>programanue</vt:lpstr>
      <vt:lpstr>re</vt:lpstr>
      <vt:lpstr>sa</vt:lpstr>
      <vt:lpstr>SECOP</vt:lpstr>
      <vt:lpstr>Sector</vt:lpstr>
      <vt:lpstr>tipo</vt:lpstr>
      <vt:lpstr>vacio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jsuacad</dc:creator>
  <cp:lastModifiedBy>Alcaldia</cp:lastModifiedBy>
  <dcterms:created xsi:type="dcterms:W3CDTF">2019-07-31T19:12:15Z</dcterms:created>
  <dcterms:modified xsi:type="dcterms:W3CDTF">2021-03-15T22:56:49Z</dcterms:modified>
</cp:coreProperties>
</file>